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workbookPassword="CF0F" lockStructure="1"/>
  <bookViews>
    <workbookView xWindow="-120" yWindow="-120" windowWidth="29040" windowHeight="15840"/>
  </bookViews>
  <sheets>
    <sheet name="Rekapitulace zakázky" sheetId="1" r:id="rId1"/>
    <sheet name="SO 001 - Příprava území" sheetId="2" r:id="rId2"/>
    <sheet name="SO 201 - Most M1" sheetId="3" r:id="rId3"/>
  </sheets>
  <definedNames>
    <definedName name="_xlnm._FilterDatabase" localSheetId="1" hidden="1">'SO 001 - Příprava území'!$C$120:$K$180</definedName>
    <definedName name="_xlnm._FilterDatabase" localSheetId="2" hidden="1">'SO 201 - Most M1'!$C$126:$K$284</definedName>
    <definedName name="_xlnm.Print_Titles" localSheetId="0">'Rekapitulace zakázky'!$92:$92</definedName>
    <definedName name="_xlnm.Print_Titles" localSheetId="1">'SO 001 - Příprava území'!$120:$120</definedName>
    <definedName name="_xlnm.Print_Titles" localSheetId="2">'SO 201 - Most M1'!$126:$126</definedName>
    <definedName name="_xlnm.Print_Area" localSheetId="0">'Rekapitulace zakázky'!$D$4:$AO$35,'Rekapitulace zakázky'!$C$82:$AQ$97</definedName>
    <definedName name="_xlnm.Print_Area" localSheetId="1">'SO 001 - Příprava území'!$C$4:$J$39,'SO 001 - Příprava území'!$C$82:$J$102,'SO 001 - Příprava území'!$C$108:$K$180</definedName>
    <definedName name="_xlnm.Print_Area" localSheetId="2">'SO 201 - Most M1'!$C$4:$J$39,'SO 201 - Most M1'!$C$82:$J$108,'SO 201 - Most M1'!$C$114:$K$284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7" i="2" l="1"/>
  <c r="J123" i="2"/>
  <c r="J37" i="3" l="1"/>
  <c r="J36" i="3"/>
  <c r="AY96" i="1" s="1"/>
  <c r="J35" i="3"/>
  <c r="AX96" i="1" s="1"/>
  <c r="BI282" i="3"/>
  <c r="BH282" i="3"/>
  <c r="BG282" i="3"/>
  <c r="BF282" i="3"/>
  <c r="T282" i="3"/>
  <c r="R282" i="3"/>
  <c r="P282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T236" i="3"/>
  <c r="R237" i="3"/>
  <c r="R236" i="3"/>
  <c r="P237" i="3"/>
  <c r="P236" i="3"/>
  <c r="BI229" i="3"/>
  <c r="BH229" i="3"/>
  <c r="BG229" i="3"/>
  <c r="BF229" i="3"/>
  <c r="T229" i="3"/>
  <c r="R229" i="3"/>
  <c r="P229" i="3"/>
  <c r="BI222" i="3"/>
  <c r="BH222" i="3"/>
  <c r="BG222" i="3"/>
  <c r="BF222" i="3"/>
  <c r="T222" i="3"/>
  <c r="R222" i="3"/>
  <c r="P222" i="3"/>
  <c r="BI215" i="3"/>
  <c r="BH215" i="3"/>
  <c r="BG215" i="3"/>
  <c r="BF215" i="3"/>
  <c r="T215" i="3"/>
  <c r="R215" i="3"/>
  <c r="P215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J124" i="3"/>
  <c r="J123" i="3"/>
  <c r="F123" i="3"/>
  <c r="F121" i="3"/>
  <c r="E119" i="3"/>
  <c r="J92" i="3"/>
  <c r="J91" i="3"/>
  <c r="F91" i="3"/>
  <c r="F89" i="3"/>
  <c r="E87" i="3"/>
  <c r="J18" i="3"/>
  <c r="E18" i="3"/>
  <c r="F92" i="3" s="1"/>
  <c r="J17" i="3"/>
  <c r="J12" i="3"/>
  <c r="J121" i="3" s="1"/>
  <c r="E7" i="3"/>
  <c r="E117" i="3" s="1"/>
  <c r="J37" i="2"/>
  <c r="J36" i="2"/>
  <c r="AY95" i="1"/>
  <c r="J35" i="2"/>
  <c r="AX95" i="1"/>
  <c r="BI179" i="2"/>
  <c r="BH179" i="2"/>
  <c r="BG179" i="2"/>
  <c r="BF179" i="2"/>
  <c r="T179" i="2"/>
  <c r="T178" i="2"/>
  <c r="R179" i="2"/>
  <c r="R178" i="2"/>
  <c r="P179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T122" i="2" s="1"/>
  <c r="R123" i="2"/>
  <c r="R122" i="2" s="1"/>
  <c r="P123" i="2"/>
  <c r="P122" i="2" s="1"/>
  <c r="J118" i="2"/>
  <c r="J117" i="2"/>
  <c r="F117" i="2"/>
  <c r="F115" i="2"/>
  <c r="E113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276" i="3"/>
  <c r="J269" i="3"/>
  <c r="BK266" i="3"/>
  <c r="J260" i="3"/>
  <c r="J258" i="3"/>
  <c r="J256" i="3"/>
  <c r="BK254" i="3"/>
  <c r="J240" i="3"/>
  <c r="J237" i="3"/>
  <c r="J229" i="3"/>
  <c r="J205" i="3"/>
  <c r="BK201" i="3"/>
  <c r="BK199" i="3"/>
  <c r="J197" i="3"/>
  <c r="J195" i="3"/>
  <c r="BK193" i="3"/>
  <c r="J182" i="3"/>
  <c r="J180" i="3"/>
  <c r="BK172" i="3"/>
  <c r="BK160" i="3"/>
  <c r="J157" i="3"/>
  <c r="J153" i="3"/>
  <c r="BK150" i="3"/>
  <c r="BK142" i="3"/>
  <c r="BK134" i="3"/>
  <c r="J179" i="2"/>
  <c r="J176" i="2"/>
  <c r="BK174" i="2"/>
  <c r="BK172" i="2"/>
  <c r="BK170" i="2"/>
  <c r="J168" i="2"/>
  <c r="BK166" i="2"/>
  <c r="BK159" i="2"/>
  <c r="BK156" i="2"/>
  <c r="BK153" i="2"/>
  <c r="BK145" i="2"/>
  <c r="BK143" i="2"/>
  <c r="BK137" i="2"/>
  <c r="J129" i="2"/>
  <c r="BK274" i="3"/>
  <c r="BK260" i="3"/>
  <c r="BK251" i="3"/>
  <c r="J222" i="3"/>
  <c r="BK208" i="3"/>
  <c r="J199" i="3"/>
  <c r="BK197" i="3"/>
  <c r="J193" i="3"/>
  <c r="J191" i="3"/>
  <c r="BK182" i="3"/>
  <c r="BK177" i="3"/>
  <c r="J175" i="3"/>
  <c r="J172" i="3"/>
  <c r="J168" i="3"/>
  <c r="J160" i="3"/>
  <c r="BK157" i="3"/>
  <c r="BK147" i="3"/>
  <c r="BK176" i="2"/>
  <c r="J174" i="2"/>
  <c r="BK162" i="2"/>
  <c r="J159" i="2"/>
  <c r="J156" i="2"/>
  <c r="J153" i="2"/>
  <c r="BK151" i="2"/>
  <c r="J149" i="2"/>
  <c r="BK147" i="2"/>
  <c r="BK141" i="2"/>
  <c r="J139" i="2"/>
  <c r="J133" i="2"/>
  <c r="BK127" i="2"/>
  <c r="J282" i="3"/>
  <c r="BK276" i="3"/>
  <c r="BK269" i="3"/>
  <c r="BK258" i="3"/>
  <c r="BK256" i="3"/>
  <c r="J249" i="3"/>
  <c r="BK246" i="3"/>
  <c r="BK237" i="3"/>
  <c r="BK229" i="3"/>
  <c r="BK215" i="3"/>
  <c r="BK205" i="3"/>
  <c r="BK195" i="3"/>
  <c r="J186" i="3"/>
  <c r="BK180" i="3"/>
  <c r="J177" i="3"/>
  <c r="J165" i="3"/>
  <c r="J150" i="3"/>
  <c r="J147" i="3"/>
  <c r="J142" i="3"/>
  <c r="BK129" i="3"/>
  <c r="BK179" i="2"/>
  <c r="J170" i="2"/>
  <c r="BK168" i="2"/>
  <c r="J166" i="2"/>
  <c r="J162" i="2"/>
  <c r="BK149" i="2"/>
  <c r="J141" i="2"/>
  <c r="BK139" i="2"/>
  <c r="J137" i="2"/>
  <c r="BK135" i="2"/>
  <c r="BK133" i="2"/>
  <c r="J131" i="2"/>
  <c r="BK129" i="2"/>
  <c r="BK123" i="2"/>
  <c r="AS94" i="1"/>
  <c r="BK282" i="3"/>
  <c r="J274" i="3"/>
  <c r="J266" i="3"/>
  <c r="J254" i="3"/>
  <c r="J251" i="3"/>
  <c r="BK249" i="3"/>
  <c r="J246" i="3"/>
  <c r="BK240" i="3"/>
  <c r="BK222" i="3"/>
  <c r="J215" i="3"/>
  <c r="J208" i="3"/>
  <c r="J201" i="3"/>
  <c r="BK191" i="3"/>
  <c r="BK186" i="3"/>
  <c r="BK175" i="3"/>
  <c r="BK168" i="3"/>
  <c r="BK165" i="3"/>
  <c r="BK153" i="3"/>
  <c r="J134" i="3"/>
  <c r="J129" i="3"/>
  <c r="J172" i="2"/>
  <c r="J151" i="2"/>
  <c r="J147" i="2"/>
  <c r="J145" i="2"/>
  <c r="J143" i="2"/>
  <c r="J135" i="2"/>
  <c r="BK131" i="2"/>
  <c r="R126" i="2" l="1"/>
  <c r="P155" i="2"/>
  <c r="P165" i="2"/>
  <c r="BK156" i="3"/>
  <c r="J156" i="3"/>
  <c r="J98" i="3" s="1"/>
  <c r="P126" i="2"/>
  <c r="P121" i="2" s="1"/>
  <c r="AU95" i="1" s="1"/>
  <c r="R155" i="2"/>
  <c r="R165" i="2"/>
  <c r="R121" i="2" s="1"/>
  <c r="R174" i="3"/>
  <c r="BK126" i="2"/>
  <c r="J126" i="2" s="1"/>
  <c r="J98" i="2" s="1"/>
  <c r="BK155" i="2"/>
  <c r="J155" i="2" s="1"/>
  <c r="J99" i="2" s="1"/>
  <c r="BK165" i="2"/>
  <c r="J165" i="2" s="1"/>
  <c r="J100" i="2" s="1"/>
  <c r="R190" i="3"/>
  <c r="T126" i="2"/>
  <c r="T121" i="2" s="1"/>
  <c r="T155" i="2"/>
  <c r="T165" i="2"/>
  <c r="BK128" i="3"/>
  <c r="J128" i="3" s="1"/>
  <c r="J97" i="3" s="1"/>
  <c r="P128" i="3"/>
  <c r="R128" i="3"/>
  <c r="T128" i="3"/>
  <c r="P156" i="3"/>
  <c r="R156" i="3"/>
  <c r="T156" i="3"/>
  <c r="BK167" i="3"/>
  <c r="J167" i="3"/>
  <c r="J99" i="3" s="1"/>
  <c r="P167" i="3"/>
  <c r="R167" i="3"/>
  <c r="T167" i="3"/>
  <c r="BK174" i="3"/>
  <c r="J174" i="3"/>
  <c r="J100" i="3" s="1"/>
  <c r="P174" i="3"/>
  <c r="T174" i="3"/>
  <c r="BK179" i="3"/>
  <c r="J179" i="3" s="1"/>
  <c r="J101" i="3" s="1"/>
  <c r="P179" i="3"/>
  <c r="R179" i="3"/>
  <c r="T179" i="3"/>
  <c r="BK190" i="3"/>
  <c r="J190" i="3" s="1"/>
  <c r="J102" i="3" s="1"/>
  <c r="P190" i="3"/>
  <c r="T190" i="3"/>
  <c r="BK207" i="3"/>
  <c r="J207" i="3"/>
  <c r="J103" i="3" s="1"/>
  <c r="P207" i="3"/>
  <c r="R207" i="3"/>
  <c r="T207" i="3"/>
  <c r="BK239" i="3"/>
  <c r="J239" i="3" s="1"/>
  <c r="J105" i="3" s="1"/>
  <c r="P239" i="3"/>
  <c r="R239" i="3"/>
  <c r="T239" i="3"/>
  <c r="BK248" i="3"/>
  <c r="J248" i="3"/>
  <c r="J106" i="3" s="1"/>
  <c r="P248" i="3"/>
  <c r="R248" i="3"/>
  <c r="T248" i="3"/>
  <c r="BK253" i="3"/>
  <c r="J253" i="3" s="1"/>
  <c r="J107" i="3" s="1"/>
  <c r="P253" i="3"/>
  <c r="R253" i="3"/>
  <c r="T253" i="3"/>
  <c r="E111" i="2"/>
  <c r="BE123" i="2"/>
  <c r="BE127" i="2"/>
  <c r="BE143" i="2"/>
  <c r="BE145" i="2"/>
  <c r="BE149" i="2"/>
  <c r="BE151" i="2"/>
  <c r="BE156" i="2"/>
  <c r="BE159" i="2"/>
  <c r="BE162" i="2"/>
  <c r="BE166" i="2"/>
  <c r="J89" i="3"/>
  <c r="BE134" i="3"/>
  <c r="BE160" i="3"/>
  <c r="BE177" i="3"/>
  <c r="BE180" i="3"/>
  <c r="BE191" i="3"/>
  <c r="BE229" i="3"/>
  <c r="BE256" i="3"/>
  <c r="BE260" i="3"/>
  <c r="BE274" i="3"/>
  <c r="BE276" i="3"/>
  <c r="J115" i="2"/>
  <c r="BE141" i="2"/>
  <c r="BE153" i="2"/>
  <c r="BE170" i="2"/>
  <c r="BE174" i="2"/>
  <c r="BE176" i="2"/>
  <c r="BE153" i="3"/>
  <c r="BE157" i="3"/>
  <c r="BE168" i="3"/>
  <c r="BE172" i="3"/>
  <c r="BE175" i="3"/>
  <c r="BE197" i="3"/>
  <c r="BE199" i="3"/>
  <c r="BE251" i="3"/>
  <c r="BE258" i="3"/>
  <c r="BE269" i="3"/>
  <c r="BE282" i="3"/>
  <c r="F118" i="2"/>
  <c r="BE129" i="2"/>
  <c r="BE133" i="2"/>
  <c r="BE135" i="2"/>
  <c r="BE168" i="2"/>
  <c r="BE172" i="2"/>
  <c r="BE179" i="2"/>
  <c r="BK122" i="2"/>
  <c r="J122" i="2" s="1"/>
  <c r="J97" i="2" s="1"/>
  <c r="BK178" i="2"/>
  <c r="J178" i="2" s="1"/>
  <c r="J101" i="2" s="1"/>
  <c r="E85" i="3"/>
  <c r="F124" i="3"/>
  <c r="BE147" i="3"/>
  <c r="BE150" i="3"/>
  <c r="BE165" i="3"/>
  <c r="BE182" i="3"/>
  <c r="BE193" i="3"/>
  <c r="BE201" i="3"/>
  <c r="BE205" i="3"/>
  <c r="BE222" i="3"/>
  <c r="BE237" i="3"/>
  <c r="BE240" i="3"/>
  <c r="BE254" i="3"/>
  <c r="BE266" i="3"/>
  <c r="BE131" i="2"/>
  <c r="BE137" i="2"/>
  <c r="BE139" i="2"/>
  <c r="BE147" i="2"/>
  <c r="BE129" i="3"/>
  <c r="BE142" i="3"/>
  <c r="BE186" i="3"/>
  <c r="BE195" i="3"/>
  <c r="BE208" i="3"/>
  <c r="BE215" i="3"/>
  <c r="BE246" i="3"/>
  <c r="BE249" i="3"/>
  <c r="BK236" i="3"/>
  <c r="J236" i="3" s="1"/>
  <c r="J104" i="3" s="1"/>
  <c r="F37" i="2"/>
  <c r="BD95" i="1" s="1"/>
  <c r="F36" i="3"/>
  <c r="BC96" i="1" s="1"/>
  <c r="F35" i="3"/>
  <c r="BB96" i="1" s="1"/>
  <c r="F34" i="2"/>
  <c r="BA95" i="1" s="1"/>
  <c r="J34" i="3"/>
  <c r="AW96" i="1" s="1"/>
  <c r="F35" i="2"/>
  <c r="BB95" i="1" s="1"/>
  <c r="F34" i="3"/>
  <c r="BA96" i="1" s="1"/>
  <c r="F37" i="3"/>
  <c r="BD96" i="1" s="1"/>
  <c r="J34" i="2"/>
  <c r="AW95" i="1" s="1"/>
  <c r="F36" i="2"/>
  <c r="BC95" i="1" s="1"/>
  <c r="P127" i="3" l="1"/>
  <c r="AU96" i="1" s="1"/>
  <c r="AU94" i="1" s="1"/>
  <c r="R127" i="3"/>
  <c r="T127" i="3"/>
  <c r="BK121" i="2"/>
  <c r="J121" i="2" s="1"/>
  <c r="J30" i="2" s="1"/>
  <c r="AG95" i="1" s="1"/>
  <c r="BK127" i="3"/>
  <c r="J127" i="3" s="1"/>
  <c r="J96" i="3" s="1"/>
  <c r="J33" i="3"/>
  <c r="AV96" i="1" s="1"/>
  <c r="AT96" i="1" s="1"/>
  <c r="J33" i="2"/>
  <c r="AV95" i="1" s="1"/>
  <c r="AT95" i="1" s="1"/>
  <c r="BC94" i="1"/>
  <c r="W32" i="1" s="1"/>
  <c r="BA94" i="1"/>
  <c r="W30" i="1" s="1"/>
  <c r="BD94" i="1"/>
  <c r="W33" i="1" s="1"/>
  <c r="F33" i="3"/>
  <c r="AZ96" i="1" s="1"/>
  <c r="F33" i="2"/>
  <c r="AZ95" i="1" s="1"/>
  <c r="BB94" i="1"/>
  <c r="AX94" i="1" s="1"/>
  <c r="J39" i="2" l="1"/>
  <c r="J96" i="2"/>
  <c r="AN95" i="1"/>
  <c r="AZ94" i="1"/>
  <c r="AV94" i="1" s="1"/>
  <c r="AK29" i="1" s="1"/>
  <c r="AW94" i="1"/>
  <c r="AK30" i="1" s="1"/>
  <c r="AY94" i="1"/>
  <c r="W31" i="1"/>
  <c r="J30" i="3"/>
  <c r="AG96" i="1" s="1"/>
  <c r="AN96" i="1" s="1"/>
  <c r="J39" i="3" l="1"/>
  <c r="AG94" i="1"/>
  <c r="AK26" i="1" s="1"/>
  <c r="AK35" i="1" s="1"/>
  <c r="W29" i="1"/>
  <c r="AT94" i="1"/>
  <c r="AN94" i="1" l="1"/>
</calcChain>
</file>

<file path=xl/sharedStrings.xml><?xml version="1.0" encoding="utf-8"?>
<sst xmlns="http://schemas.openxmlformats.org/spreadsheetml/2006/main" count="2699" uniqueCount="479">
  <si>
    <t>Export Komplet</t>
  </si>
  <si>
    <t/>
  </si>
  <si>
    <t>2.0</t>
  </si>
  <si>
    <t>False</t>
  </si>
  <si>
    <t>{9f4cf38d-6f72-43fa-a89e-608d6d5e86f0}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</si>
  <si>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</si>
  <si>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</si>
  <si>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</si>
  <si>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</si>
  <si>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</si>
  <si>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</si>
  <si>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</si>
  <si>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</si>
  <si>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</si>
  <si>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2019-023jk-2-ZAD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</si>
  <si>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</si>
  <si>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</si>
  <si>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KSO:</t>
  </si>
  <si>
    <t>821 19</t>
  </si>
  <si>
    <t>CC-CZ:</t>
  </si>
  <si>
    <t>Místo:</t>
  </si>
  <si>
    <t>Datum:</t>
  </si>
  <si>
    <t>Zadavatel:</t>
  </si>
  <si>
    <t>IČ:</t>
  </si>
  <si>
    <t>27478246</t>
  </si>
  <si>
    <t>DIČ:</t>
  </si>
  <si>
    <t>CZ27478246</t>
  </si>
  <si>
    <t>Uchazeč:</t>
  </si>
  <si>
    <t>Vyplň údaj</t>
  </si>
  <si>
    <t>Projektant:</t>
  </si>
  <si>
    <t>28786793</t>
  </si>
  <si>
    <t>Ing. Ivan Šír, projektování dopravních staveb a.s.</t>
  </si>
  <si>
    <t>CZ28786793</t>
  </si>
  <si>
    <t>True</t>
  </si>
  <si>
    <t>Zpracovatel:</t>
  </si>
  <si>
    <t>Poznámka:</t>
  </si>
  <si>
    <t>Soupis prací je sestaven s využitím Cenové soustavy OTSKP 2019. Položky, které pochází z této cenové soustavy, jsou ve sloupci 'Cenová soustava' označeny popisem 'OTSKP 2019'. Veškeré další informace vymezující popis a podmínky použití těchto položek z Cenové soustavy, které nejsou uvedeny přímo v soupisu prací, jsou neomezeně dálkově k dispozici na https://www.sfdi.cz/pravidla-metodiky-a-ceniky/cenove-databaze.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</si>
  <si>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</si>
  <si>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</si>
  <si>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</si>
  <si>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</si>
  <si>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</si>
  <si>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</si>
  <si>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</si>
  <si>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</si>
  <si>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</si>
  <si>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</si>
  <si>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</si>
  <si>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</si>
  <si>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</si>
  <si>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</si>
  <si>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</si>
  <si>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</si>
  <si>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</si>
  <si>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</si>
  <si>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</si>
  <si>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</si>
  <si>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</si>
  <si>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</si>
  <si>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</si>
  <si>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</si>
  <si>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</si>
  <si>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</si>
  <si>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</si>
  <si>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</si>
  <si>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</si>
  <si>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</si>
  <si>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</si>
  <si>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</si>
  <si>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</si>
  <si>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</si>
  <si>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</si>
  <si>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</si>
  <si>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</si>
  <si>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</si>
  <si>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</si>
  <si>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</si>
  <si>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</si>
  <si>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</si>
  <si>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</si>
  <si>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</si>
  <si>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</si>
  <si>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</si>
  <si>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Příprava území</t>
  </si>
  <si>
    <t>STA</t>
  </si>
  <si>
    <t>1</t>
  </si>
  <si>
    <t>{ce0033cb-5095-490f-a7fc-049cd48481ec}</t>
  </si>
  <si>
    <t>2</t>
  </si>
  <si>
    <t>SO 201</t>
  </si>
  <si>
    <t>Most M1</t>
  </si>
  <si>
    <t>{9f957ba1-1ce7-4bdc-8275-ec1bc4b71b5f}</t>
  </si>
  <si>
    <t>KRYCÍ LIST SOUPISU PRACÍ</t>
  </si>
  <si>
    <t>Objekt:</t>
  </si>
  <si>
    <t>SO 001 -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</si>
  <si>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</si>
  <si>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</si>
  <si>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</si>
  <si>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</si>
  <si>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</si>
  <si>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015 - Poplatky za likvidaci odpadů</t>
  </si>
  <si>
    <t>016 - VŠEOBECNÉ KONSTRUKCE A PRÁCE</t>
  </si>
  <si>
    <t>1 - Zemní práce</t>
  </si>
  <si>
    <t>9 - Ostatní konstrukce a práce, bourání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</si>
  <si>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</si>
  <si>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</si>
  <si>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</si>
  <si>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</si>
  <si>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</si>
  <si>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</si>
  <si>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</si>
  <si>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</si>
  <si>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</si>
  <si>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</si>
  <si>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</si>
  <si>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</si>
  <si>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</si>
  <si>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</si>
  <si>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015</t>
  </si>
  <si>
    <t>Poplatky za likvidaci odpadů</t>
  </si>
  <si>
    <t>4</t>
  </si>
  <si>
    <t>ROZPOCET</t>
  </si>
  <si>
    <t>K</t>
  </si>
  <si>
    <t>015111</t>
  </si>
  <si>
    <t>POPLATKY ZA LIKVIDACI ODPADŮ NEKONTAMINOVANÝCH - 17 05 04  VYTĚŽENÉ ZEMINY A HORNINY -  I. TŘÍDA TĚŽITELNOSTI</t>
  </si>
  <si>
    <t>T</t>
  </si>
  <si>
    <t>OTSKP 2019</t>
  </si>
  <si>
    <t>1483620198</t>
  </si>
  <si>
    <t>VV</t>
  </si>
  <si>
    <t>skládka dle zhotovitele</t>
  </si>
  <si>
    <t>"11273 odkopy a očištění sloupů, opěr od přebytečné zeminy u základů"  30*2</t>
  </si>
  <si>
    <t>016</t>
  </si>
  <si>
    <t>VŠEOBECNÉ KONSTRUKCE A PRÁCE</t>
  </si>
  <si>
    <t>02520</t>
  </si>
  <si>
    <t>ZKOUŠENÍ MATERIÁLŮ NEZÁVISLOU ZKUŠEBNOU</t>
  </si>
  <si>
    <t>KPL</t>
  </si>
  <si>
    <t>-1776906486</t>
  </si>
  <si>
    <t>"materiály použité pro opravu mostu"  1</t>
  </si>
  <si>
    <t>3</t>
  </si>
  <si>
    <t>02851</t>
  </si>
  <si>
    <t>PRŮZKUMNÉ PRÁCE DIAGNOSTIKY KONSTRUKCÍ NA POVRCHU</t>
  </si>
  <si>
    <t>436700944</t>
  </si>
  <si>
    <t>"průzkumné práce diagnostika kcí před, během a při výstavbě"  1</t>
  </si>
  <si>
    <t>02911</t>
  </si>
  <si>
    <t>OSTATNÍ POŽADAVKY - GEODETICKÉ ZAMĚŘENÍ</t>
  </si>
  <si>
    <t>HM</t>
  </si>
  <si>
    <t>-647830681</t>
  </si>
  <si>
    <t>"geodetické práce před, během a po výstavbě"  1</t>
  </si>
  <si>
    <t>5</t>
  </si>
  <si>
    <t>02940</t>
  </si>
  <si>
    <t>OSTATNÍ POŽADAVKY - VYPRACOVÁNÍ DOKUMENTACE</t>
  </si>
  <si>
    <t>2044265093</t>
  </si>
  <si>
    <t>"realizační dokumentace"  1</t>
  </si>
  <si>
    <t>6</t>
  </si>
  <si>
    <t>02944</t>
  </si>
  <si>
    <t>OSTAT POŽADAVKY - DOKUMENTACE SKUTEČ PROVEDENÍ V DIGIT FORMĚ</t>
  </si>
  <si>
    <t>-125508890</t>
  </si>
  <si>
    <t>7</t>
  </si>
  <si>
    <t>02946</t>
  </si>
  <si>
    <t>OSTAT POŽADAVKY - FOTODOKUMENTACE</t>
  </si>
  <si>
    <t>-1703780995</t>
  </si>
  <si>
    <t>"fotodokumentace před, během a při výstavbě"  1</t>
  </si>
  <si>
    <t>8</t>
  </si>
  <si>
    <t>02950</t>
  </si>
  <si>
    <t>OSTATNÍ POŽADAVKY - POSUDKY, KONTROLY, REVIZNÍ ZPRÁVY</t>
  </si>
  <si>
    <t>-2138019478</t>
  </si>
  <si>
    <t>9</t>
  </si>
  <si>
    <t>02953</t>
  </si>
  <si>
    <t>OSTATNÍ POŽADAVKY - HLAVNÍ MOSTNÍ PROHLÍDKA</t>
  </si>
  <si>
    <t>KUS</t>
  </si>
  <si>
    <t>338337912</t>
  </si>
  <si>
    <t>"po výstavbě"  1</t>
  </si>
  <si>
    <t>10</t>
  </si>
  <si>
    <t>02991</t>
  </si>
  <si>
    <t>OSTATNÍ POŽADAVKY - INFORMAČNÍ TABULE</t>
  </si>
  <si>
    <t>-215585745</t>
  </si>
  <si>
    <t>11</t>
  </si>
  <si>
    <t>03100</t>
  </si>
  <si>
    <t>ZAŘÍZENÍ STAVENIŠTĚ - ZŘÍZENÍ, PROVOZ, DEMONTÁŽ</t>
  </si>
  <si>
    <t>51320199</t>
  </si>
  <si>
    <t>"pronájem buněk, mobilní WC, zajištění energií, záměsné vody apod."  1</t>
  </si>
  <si>
    <t>12</t>
  </si>
  <si>
    <t>03100-1</t>
  </si>
  <si>
    <t>STÍŽENÉ PODMÍNKY PŘI VÝSTAVBĚ</t>
  </si>
  <si>
    <t>2134688710</t>
  </si>
  <si>
    <t>13</t>
  </si>
  <si>
    <t>03720</t>
  </si>
  <si>
    <t>POMOC PRÁCE ZAJIŠŤ NEBO ZŘÍZ REGULACI A OCHRANU DOPRAVY</t>
  </si>
  <si>
    <t>2025912985</t>
  </si>
  <si>
    <t>"DIO během výstavby"  1</t>
  </si>
  <si>
    <t>14</t>
  </si>
  <si>
    <t>03730</t>
  </si>
  <si>
    <t>POMOC PRÁCE ZAJIŠŤ NEBO ZŘÍZ OCHRANU INŽENÝRSKÝCH SÍTÍ</t>
  </si>
  <si>
    <t>-746210156</t>
  </si>
  <si>
    <t>"průzkumné práce, ochrana, zajištění inženýrských sítí v místech dotčených stavbou, zařízením staveniště"  1</t>
  </si>
  <si>
    <t>33811-1</t>
  </si>
  <si>
    <t>DEMONTÁŽ, ZPĚTNÁ MONTÁŽ A DROBNÉ OPRAVY STÁVAJÍCÍHO OPLOCENÍ</t>
  </si>
  <si>
    <t>1983489254</t>
  </si>
  <si>
    <t>Zemní práce</t>
  </si>
  <si>
    <t>16</t>
  </si>
  <si>
    <t>11120</t>
  </si>
  <si>
    <t>ODSTRANĚNÍ KŘOVIN</t>
  </si>
  <si>
    <t>M2</t>
  </si>
  <si>
    <t>1021031251</t>
  </si>
  <si>
    <t>"odstranění křovin v blízkém okolí mostu"  60*2*2</t>
  </si>
  <si>
    <t>17</t>
  </si>
  <si>
    <t>11202</t>
  </si>
  <si>
    <t>KÁCENÍ STROMŮ D KMENE DO 0,9M S ODSTRANĚNÍM PAŘEZŮ</t>
  </si>
  <si>
    <t>-842861951</t>
  </si>
  <si>
    <t>"stromy zasahující do nosné kce mostu"  5</t>
  </si>
  <si>
    <t>18</t>
  </si>
  <si>
    <t>12273</t>
  </si>
  <si>
    <t>ODKOPÁVKY A PROKOPÁVKY OBECNÉ TŘ. I</t>
  </si>
  <si>
    <t>M3</t>
  </si>
  <si>
    <t>1656421411</t>
  </si>
  <si>
    <t>"odkopy a očištění sloupů, opěr od přebytečné zeminy u základů"  30</t>
  </si>
  <si>
    <t>Ostatní konstrukce a práce, bourání</t>
  </si>
  <si>
    <t>19</t>
  </si>
  <si>
    <t>916152</t>
  </si>
  <si>
    <t>SEMAFOROVÁ PŘENOSNÁ SOUPRAVA - MONTÁŽ S PŘESUNEM</t>
  </si>
  <si>
    <t>-1476026212</t>
  </si>
  <si>
    <t>20</t>
  </si>
  <si>
    <t>916153</t>
  </si>
  <si>
    <t>SEMAFOROVÁ PŘENOSNÁ SOUPRAVA - DEMONTÁŽ</t>
  </si>
  <si>
    <t>-257700364</t>
  </si>
  <si>
    <t>916159</t>
  </si>
  <si>
    <t>SEMAFOROVÁ PŘENOSNÁ SOUPRAVA - NÁJEMNÉ</t>
  </si>
  <si>
    <t>KSDEN</t>
  </si>
  <si>
    <t>-1667740787</t>
  </si>
  <si>
    <t>2*4*30</t>
  </si>
  <si>
    <t>22</t>
  </si>
  <si>
    <t>916352</t>
  </si>
  <si>
    <t>SMĚROVACÍ DESKY Z4 OBOUSTR S FÓLIÍ TŘ 1 - MONTÁŽ S PŘESUNEM</t>
  </si>
  <si>
    <t>1230936936</t>
  </si>
  <si>
    <t>23</t>
  </si>
  <si>
    <t>916353</t>
  </si>
  <si>
    <t>SMĚROVACÍ DESKY Z4 OBOUSTR S FÓLIÍ TŘ 1 - DEMONTÁŽ</t>
  </si>
  <si>
    <t>1076413868</t>
  </si>
  <si>
    <t>24</t>
  </si>
  <si>
    <t>916359</t>
  </si>
  <si>
    <t>SMĚROVACÍ DESKY Z4 OBOUSTR S FÓLIÍ TŘ 1 - NÁJEMNÉ</t>
  </si>
  <si>
    <t>1048625991</t>
  </si>
  <si>
    <t>20*4*30</t>
  </si>
  <si>
    <t>OST</t>
  </si>
  <si>
    <t>Ostatní</t>
  </si>
  <si>
    <t>25</t>
  </si>
  <si>
    <t>999-999</t>
  </si>
  <si>
    <t>ROZPOCTOVA REZERVA</t>
  </si>
  <si>
    <t>KČ</t>
  </si>
  <si>
    <t>262144</t>
  </si>
  <si>
    <t>-1655621270</t>
  </si>
  <si>
    <t>"10% Z celkové ceny stavby bez DPH - jednotková cena bez DPH bude součet cen za objekty SO 001 + SO 201"  0,1</t>
  </si>
  <si>
    <t>SO 201 - Most M1</t>
  </si>
  <si>
    <t>2 - Zakládání</t>
  </si>
  <si>
    <t>3 - Svislé a kompletní konstrukce</t>
  </si>
  <si>
    <t>4 - Vodorovné konstrukce</t>
  </si>
  <si>
    <t>5 - Komunikace pozemní</t>
  </si>
  <si>
    <t>6 - Úpravy povrchů, podlahy a osazování výplní</t>
  </si>
  <si>
    <t>711 - Izolace proti vodě, vlhkosti a plynům</t>
  </si>
  <si>
    <t>783 - Dokončovací práce - nátěry</t>
  </si>
  <si>
    <t>8 - Trubní vedení</t>
  </si>
  <si>
    <t>015130</t>
  </si>
  <si>
    <t>POPLATKY ZA LIKVIDACI ODPADŮ NEKONTAMINOVANÝCH - 17 03 02  VYBOURANÝ ASFALTOVÝ BETON BEZ DEHTU</t>
  </si>
  <si>
    <t>-1686579980</t>
  </si>
  <si>
    <t>"11372 - stávající asfaltové souvrství vč. izolace mostovky"  115*6*0,08*2,5</t>
  </si>
  <si>
    <t>"předpolí mostu" (10+10)*2,5</t>
  </si>
  <si>
    <t>Součet</t>
  </si>
  <si>
    <t>015140</t>
  </si>
  <si>
    <t>POPLATKY ZA LIKVIDACI ODPADŮ NEKONTAMINOVANÝCH - 17 01 01  BETON Z DEMOLIC OBJEKTŮ, ZÁKLADŮ TV</t>
  </si>
  <si>
    <t>1037132128</t>
  </si>
  <si>
    <t>"938542- z tryskání sanovaných ploch"  1358,786*0,01</t>
  </si>
  <si>
    <t>"97816-1 - stávající nosná kce"  115*15,5*0,05</t>
  </si>
  <si>
    <t>"97816-1 - pilíře"  ((3,14*0,8)*(1,8+2,4+2,5+2,7+7*2,8+2,5))*2*0,05</t>
  </si>
  <si>
    <t>"97816-1 - opěry"  (2,5+1,3)*7,5*0,05</t>
  </si>
  <si>
    <t>"odpočet gepardi - stáv nosn kce + pilíře"  -((64*8)+((3,14*0,8)*(7*2,8))*2)*0,05</t>
  </si>
  <si>
    <t>015145</t>
  </si>
  <si>
    <t>POPLATKY ZA LIKVIDACI ODPADŮ NEKONTAMINOVANÝCH - 17 01 01  ARMOVANÝ BETON Z DEMOLIC OBJEKTŮ, ZÁKLADŮ TV</t>
  </si>
  <si>
    <t>-216056619</t>
  </si>
  <si>
    <t>"96716 - stávající ŽB římsy"  (0,2+0,2)*115*2,5</t>
  </si>
  <si>
    <t>"96716 - ubourání závěrných zídek"  (7,5*0,1*2)*2,5</t>
  </si>
  <si>
    <t>015240</t>
  </si>
  <si>
    <t>POPLATKY ZA LIKVIDACI ODPADŮ NEKONTAMINOVANÝCH - 20 03 99  ODPAD PODOBNÝ KOMUNÁLNÍMU ODPADU</t>
  </si>
  <si>
    <t>1695848150</t>
  </si>
  <si>
    <t>"odpad ze stavby - zbytky obalů, odpad z provozu staveniště apod., mostní závěry"  15</t>
  </si>
  <si>
    <t>015330</t>
  </si>
  <si>
    <t>POPLATKY ZA LIKVIDACI ODPADŮ NEKONTAMINOVANÝCH - 17 05 04  KAMENNÁ SUŤ</t>
  </si>
  <si>
    <t>-308365606</t>
  </si>
  <si>
    <t>"11353 - stávající kamenné obrubníky"  115*2*0,13</t>
  </si>
  <si>
    <t>015420</t>
  </si>
  <si>
    <t>POPLATKY ZA LIKVIDACI ODPADŮ NEKONTAMINOVANÝCH - 17 06 04  ZBYTKY IZOLAČNÍCH MATERIÁLŮ</t>
  </si>
  <si>
    <t>1338846487</t>
  </si>
  <si>
    <t>"97817"  115*7*0,01</t>
  </si>
  <si>
    <t>11353</t>
  </si>
  <si>
    <t>ODSTRANĚNÍ CHODNÍKOVÝCH KAMENNÝCH OBRUBNÍKŮ</t>
  </si>
  <si>
    <t>M</t>
  </si>
  <si>
    <t>-926321083</t>
  </si>
  <si>
    <t>"stávající kamenné obrubníky"  115*2</t>
  </si>
  <si>
    <t>11372</t>
  </si>
  <si>
    <t>FRÉZOVÁNÍ ZPEVNĚNÝCH PLOCH ASFALTOVÝCH</t>
  </si>
  <si>
    <t>379114290</t>
  </si>
  <si>
    <t>"na mostě - stávající asfaltové souvrství vč. izolace mostovky"  115*6*0,08</t>
  </si>
  <si>
    <t>"předpolí mostu" 10+10</t>
  </si>
  <si>
    <t>17250</t>
  </si>
  <si>
    <t>ZŘÍZENÍ TĚSNĚNÍ ZE ZEMIN NEPROPUSTNÝCH</t>
  </si>
  <si>
    <t>687135019</t>
  </si>
  <si>
    <t>"těsnící vrstva v předpolí mostu pod drenáž"  7,5*0,5*2</t>
  </si>
  <si>
    <t>Zakládání</t>
  </si>
  <si>
    <t>21331</t>
  </si>
  <si>
    <t>DRENÁŽNÍ VRSTVY Z BETONU MEZEROVITÉHO (DRENÁŽNÍHO)</t>
  </si>
  <si>
    <t>-32831265</t>
  </si>
  <si>
    <t>"předpolí mostu okolo drenážní trubky"  7,5*0,15*2</t>
  </si>
  <si>
    <t>"předpolí mostu - přechodový klín"  (1,3+2,7)*7,5</t>
  </si>
  <si>
    <t>21461</t>
  </si>
  <si>
    <t>SEPARAČNÍ GEOTEXTILIE</t>
  </si>
  <si>
    <t>-172255928</t>
  </si>
  <si>
    <t>"500g/m2 - separace pod ŠD vrstvy v předpolí mostu"  11*6,5*2</t>
  </si>
  <si>
    <t>Svislé a kompletní konstrukce</t>
  </si>
  <si>
    <t>317325</t>
  </si>
  <si>
    <t>ŘÍMSY ZE ŽELEZOBETONU DO C30/37</t>
  </si>
  <si>
    <t>717029344</t>
  </si>
  <si>
    <t>"nové ŽB římsy"  (0,3+0,3)*115</t>
  </si>
  <si>
    <t>317365</t>
  </si>
  <si>
    <t>VÝZTUŽ ŘÍMS Z OCELI 10505, B500B</t>
  </si>
  <si>
    <t>-976976678</t>
  </si>
  <si>
    <t>"nové ŽB římsy - výztuž vč. kotvení"  (0,3+0,3)*115*0,14</t>
  </si>
  <si>
    <t>Vodorovné konstrukce</t>
  </si>
  <si>
    <t>457313</t>
  </si>
  <si>
    <t>VYROVNÁVACÍ A SPÁDOVÝ PROSTÝ BETON C16/20</t>
  </si>
  <si>
    <t>-417995815</t>
  </si>
  <si>
    <t>"podklad pod příčnou drenáž"  7,5*0,15*2</t>
  </si>
  <si>
    <t>457325</t>
  </si>
  <si>
    <t>VYROVNÁVACÍ A SPÁDOVÝ ŽELEZOBETON C30/37</t>
  </si>
  <si>
    <t>671194463</t>
  </si>
  <si>
    <t>"dobetonávka pod římsou"  115*0,1</t>
  </si>
  <si>
    <t>"dobetonávky závěrných zídek"  7,5*0,1*2</t>
  </si>
  <si>
    <t>457365</t>
  </si>
  <si>
    <t>VÝZTUŽ VYROV A SPÁD BETONU Z OCELI 10505, B500B</t>
  </si>
  <si>
    <t>-836247402</t>
  </si>
  <si>
    <t>"dobetonávka pod římsou - výztuž vč. kotvení"  (115*0,1)*0,13</t>
  </si>
  <si>
    <t>"dobetonávky závěrných zídek"  (7,5*0,1*2)*0,13</t>
  </si>
  <si>
    <t>Komunikace pozemní</t>
  </si>
  <si>
    <t>56330</t>
  </si>
  <si>
    <t>VOZOVKOVÉ VRSTVY ZE ŠTĚRKODRTI</t>
  </si>
  <si>
    <t>934831484</t>
  </si>
  <si>
    <t>"předpolí mostu f0-32 + f0-63"  (11+10)*6,3*0,15+(10,5+9,5)*6,5*0,15</t>
  </si>
  <si>
    <t>572123</t>
  </si>
  <si>
    <t>INFILTRAČNÍ POSTŘIK Z EMULZE DO 1,0KG/M2</t>
  </si>
  <si>
    <t>1157676600</t>
  </si>
  <si>
    <t>"předpolí mostu - pod ACP 16"  (15,5+15,5)*6</t>
  </si>
  <si>
    <t>572211</t>
  </si>
  <si>
    <t>SPOJOVACÍ POSTŘIK Z ASFALTU DO 0,5KG/M2</t>
  </si>
  <si>
    <t>-906596076</t>
  </si>
  <si>
    <t>"na mostě - pod ACO 11"  115*6</t>
  </si>
  <si>
    <t>572213</t>
  </si>
  <si>
    <t>SPOJOVACÍ POSTŘIK Z EMULZE DO 0,5KG/M2</t>
  </si>
  <si>
    <t>329410974</t>
  </si>
  <si>
    <t>"předpolí mostu - pod ACO 11"  (16+16)*6</t>
  </si>
  <si>
    <t>574A01</t>
  </si>
  <si>
    <t>ASFALTOVÝ BETON PRO OBRUSNÉ VRSTVY ACO 8</t>
  </si>
  <si>
    <t>217234811</t>
  </si>
  <si>
    <t>"na mostě"  115*6*0,05</t>
  </si>
  <si>
    <t>574A04</t>
  </si>
  <si>
    <t>ASFALTOVÝ BETON PRO OBRUSNÉ VRSTVY ACO 11+, 11S</t>
  </si>
  <si>
    <t>1618385340</t>
  </si>
  <si>
    <t>"předpolí mostu"  (16+16)*6*0,05</t>
  </si>
  <si>
    <t>574E06</t>
  </si>
  <si>
    <t>ASFALTOVÝ BETON PRO PODKLADNÍ VRSTVY ACP 16+, 16S</t>
  </si>
  <si>
    <t>-66460463</t>
  </si>
  <si>
    <t>"předpolí mostu"  (15,5+15,5)*6*0,05</t>
  </si>
  <si>
    <t>Úpravy povrchů, podlahy a osazování výplní</t>
  </si>
  <si>
    <t>626111</t>
  </si>
  <si>
    <t>REPROFILACE PODHLEDŮ, SVISLÝCH PLOCH SANAČNÍ MALTOU JEDNOVRST TL 10MM</t>
  </si>
  <si>
    <t>2051114313</t>
  </si>
  <si>
    <t>60% z celkové plochy sanace</t>
  </si>
  <si>
    <t>"stávající nosná kce"  115*8*0,6</t>
  </si>
  <si>
    <t>"pilíře"  ((3,14*0,8)*(1,8+2,4+2,5+2,7+7*2,8+2,5))*2*0,6</t>
  </si>
  <si>
    <t>"opěry"  (2,5+1,3)*7,5*0,6</t>
  </si>
  <si>
    <t>"odpočet gepardi - stáv nosn kce + pilíře"  -((64*8)+((3,14*0,8)*(7*2,8))*2)*0,6</t>
  </si>
  <si>
    <t>626113</t>
  </si>
  <si>
    <t>REPROFILACE PODHLEDŮ, SVISLÝCH PLOCH SANAČNÍ MALTOU JEDNOVRST TL 30MM</t>
  </si>
  <si>
    <t>1977793318</t>
  </si>
  <si>
    <t>20% z celkové plochy sanace</t>
  </si>
  <si>
    <t>"stávající nosná kce"  115*8*0,2</t>
  </si>
  <si>
    <t>"pilíře"  ((3,14*0,8)*(1,8+2,4+2,5+2,7+7*2,8+2,5))*2*0,2</t>
  </si>
  <si>
    <t>"opěry"  (2,5+1,3)*7,5*0,2</t>
  </si>
  <si>
    <t>"odpočet gepardi - stáv nosn kce + pilíře"  -((64*8)+((3,14*0,8)*(7*2,8))*2)*0,2</t>
  </si>
  <si>
    <t>26</t>
  </si>
  <si>
    <t>626123</t>
  </si>
  <si>
    <t>REPROFIL PODHL, SVIS PLOCH SANAČ MALTOU DVOUVRST TL DO 60MM</t>
  </si>
  <si>
    <t>1095327874</t>
  </si>
  <si>
    <t>27</t>
  </si>
  <si>
    <t>62631</t>
  </si>
  <si>
    <t>SPOJOVACÍ MŮSTEK MEZI STARÝM A NOVÝM BETONEM</t>
  </si>
  <si>
    <t>1133297027</t>
  </si>
  <si>
    <t>"dobetonávka pod římsou"  115*0,75*2</t>
  </si>
  <si>
    <t>"sanace - stávající nosná kce"  115*8</t>
  </si>
  <si>
    <t>"sanace - pilíře"  ((3,14*0,8)*(1,8+2,4+2,5+2,7+7*2,8+2,5))*2</t>
  </si>
  <si>
    <t>"sanace - opěry"  (2,5+1,3)*7,5</t>
  </si>
  <si>
    <t>"odpočet gepardi - stáv nosn kce + pilíře"  -((64*8)+((3,14*0,8)*(7*2,8))*2)</t>
  </si>
  <si>
    <t>711</t>
  </si>
  <si>
    <t>Izolace proti vodě, vlhkosti a plynům</t>
  </si>
  <si>
    <t>28</t>
  </si>
  <si>
    <t>711442</t>
  </si>
  <si>
    <t>IZOLACE MOSTOVEK CELOPLOŠNÁ ASFALTOVÝMI PÁSY S PEČETÍCÍ VRSTVOU</t>
  </si>
  <si>
    <t>1335270995</t>
  </si>
  <si>
    <t>115*7,5+(1,5+1,5)*7,5</t>
  </si>
  <si>
    <t>783</t>
  </si>
  <si>
    <t>Dokončovací práce - nátěry</t>
  </si>
  <si>
    <t>29</t>
  </si>
  <si>
    <t>78382</t>
  </si>
  <si>
    <t>NÁTĚRY BETON KONSTR TYP S2 (OS-B)</t>
  </si>
  <si>
    <t>-1808230956</t>
  </si>
  <si>
    <t>"stávající nosná kce"  115*8</t>
  </si>
  <si>
    <t>"pilíře"  ((3,14*0,8)*(1,8+2,4+2,5+2,7+7*2,8+2,5))*2</t>
  </si>
  <si>
    <t>"opěry"  (2,5+1,3)*7,5</t>
  </si>
  <si>
    <t>30</t>
  </si>
  <si>
    <t>78383</t>
  </si>
  <si>
    <t>NÁTĚRY BETON KONSTR TYP S4 (OS-C)</t>
  </si>
  <si>
    <t>-1304541183</t>
  </si>
  <si>
    <t>"nové ŽB římsy"  (2+2)*115</t>
  </si>
  <si>
    <t>Trubní vedení</t>
  </si>
  <si>
    <t>31</t>
  </si>
  <si>
    <t>87533</t>
  </si>
  <si>
    <t>POTRUBÍ DREN Z TRUB PLAST DN DO 150MM</t>
  </si>
  <si>
    <t>1015524670</t>
  </si>
  <si>
    <t>7,5*2</t>
  </si>
  <si>
    <t>32</t>
  </si>
  <si>
    <t>87627</t>
  </si>
  <si>
    <t>CHRÁNIČKY Z TRUB PLASTOVÝCH DN DO 100MM</t>
  </si>
  <si>
    <t>-2124133829</t>
  </si>
  <si>
    <t>"v římse"  115*2*2</t>
  </si>
  <si>
    <t>33</t>
  </si>
  <si>
    <t>9112A1</t>
  </si>
  <si>
    <t>ZÁBRADLÍ MOSTNÍ S VODOR MADLY - DODÁVKA A MONTÁŽ</t>
  </si>
  <si>
    <t>1604237948</t>
  </si>
  <si>
    <t>"nové mostní zábradlí"  125*2</t>
  </si>
  <si>
    <t>34</t>
  </si>
  <si>
    <t>93140</t>
  </si>
  <si>
    <t>MOSTNÍ ZÁVĚRY PODPOVRCHOVÉ</t>
  </si>
  <si>
    <t>241615114</t>
  </si>
  <si>
    <t>7,5*4</t>
  </si>
  <si>
    <t>35</t>
  </si>
  <si>
    <t>936533</t>
  </si>
  <si>
    <t>MOSTNÍ ODVODŇOVACÍ SOUPRAVA 500/500</t>
  </si>
  <si>
    <t>-124355759</t>
  </si>
  <si>
    <t>"kompletní dodávka a montáž dle výkresu - včetně mříží, nerezových trub, odvodňovací trubičky izolace mostovky, jádrového vrtu skrz nosnou kci"  6</t>
  </si>
  <si>
    <t>36</t>
  </si>
  <si>
    <t>938542</t>
  </si>
  <si>
    <t>OČIŠTĚNÍ BETON KONSTR OTRYSKÁNÍM TLAK VODOU DO 500 BARŮ</t>
  </si>
  <si>
    <t>88170238</t>
  </si>
  <si>
    <t>"stávající nosná kce"  115*15,5</t>
  </si>
  <si>
    <t>37</t>
  </si>
  <si>
    <t>96618</t>
  </si>
  <si>
    <t>BOURÁNÍ KONSTRUKCÍ KOVOVÝCH</t>
  </si>
  <si>
    <t>-1309335226</t>
  </si>
  <si>
    <t>"stávající zábradlí"  125*2*0,03</t>
  </si>
  <si>
    <t>38</t>
  </si>
  <si>
    <t>96716</t>
  </si>
  <si>
    <t>VYBOURÁNÍ ČÁSTÍ KONSTRUKCÍ ŽELEZOBET</t>
  </si>
  <si>
    <t>-429684156</t>
  </si>
  <si>
    <t>"stávající ŽB římsy"  (0,2+0,2)*115</t>
  </si>
  <si>
    <t>"ubourání závěrných zídek"  7,5*0,1*2</t>
  </si>
  <si>
    <t>39</t>
  </si>
  <si>
    <t>96785</t>
  </si>
  <si>
    <t>VYBOURÁNÍ MOSTNÍCH DILATAČNÍCH ZÁVĚRŮ</t>
  </si>
  <si>
    <t>-690977400</t>
  </si>
  <si>
    <t>40</t>
  </si>
  <si>
    <t>97816-1</t>
  </si>
  <si>
    <t>ODSEKÁNÍ DEGRADOVANÝCH VRSTEV BETONU</t>
  </si>
  <si>
    <t>-92266253</t>
  </si>
  <si>
    <t>41</t>
  </si>
  <si>
    <t>97817</t>
  </si>
  <si>
    <t>ODSTRANĚNÍ MOSTNÍ IZOLACE</t>
  </si>
  <si>
    <t>-1144831215</t>
  </si>
  <si>
    <t>115*7</t>
  </si>
  <si>
    <t>skládka dle investora</t>
  </si>
  <si>
    <t>dřevní hmota ponechána v ZOO pro další využití, doprava do 5km</t>
  </si>
  <si>
    <t>Oprava mostu M1</t>
  </si>
  <si>
    <t>ZOO Dvůr Králové a.s.</t>
  </si>
  <si>
    <t>ZOO Dvůr Králové a.s., Štefánikova 1029, 544 01 Dvůr Králové nad Labem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</si>
</sst>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4" fontId="2" fillId="3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5" borderId="6" xfId="0" applyFont="1" applyFill="1" applyBorder="1" applyAlignment="1" applyProtection="1">
      <alignment horizontal="center" vertical="center"/>
    </xf>
    <xf numFmtId="0" fontId="21" fillId="5" borderId="7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21" fillId="5" borderId="7" xfId="0" applyFont="1" applyFill="1" applyBorder="1" applyAlignment="1" applyProtection="1">
      <alignment horizontal="center" vertical="center"/>
    </xf>
    <xf numFmtId="0" fontId="21" fillId="5" borderId="7" xfId="0" applyFont="1" applyFill="1" applyBorder="1" applyAlignment="1" applyProtection="1">
      <alignment horizontal="right" vertical="center"/>
    </xf>
    <xf numFmtId="0" fontId="21" fillId="5" borderId="8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5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49" fontId="35" fillId="3" borderId="0" xfId="0" applyNumberFormat="1" applyFont="1" applyFill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21" fillId="5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5" borderId="16" xfId="0" applyFont="1" applyFill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4" fontId="23" fillId="0" borderId="0" xfId="0" applyNumberFormat="1" applyFont="1" applyAlignment="1" applyProtection="1"/>
    <xf numFmtId="0" fontId="7" fillId="0" borderId="0" xfId="0" applyFont="1" applyAlignment="1" applyProtection="1"/>
    <xf numFmtId="0" fontId="7" fillId="0" borderId="3" xfId="0" applyFont="1" applyBorder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21" fillId="6" borderId="22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AC100" sqref="AC10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0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R2" s="118" t="s">
        <v>5</v>
      </c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S2" s="16" t="s">
        <v>6</v>
      </c>
      <c r="BT2" s="16" t="s">
        <v>7</v>
      </c>
    </row>
    <row r="3" spans="1:74" s="1" customFormat="1" ht="6.95" customHeight="1">
      <c r="A3" s="121"/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7"/>
      <c r="AR3" s="18"/>
      <c r="BS3" s="16" t="s">
        <v>6</v>
      </c>
      <c r="BT3" s="16" t="s">
        <v>8</v>
      </c>
    </row>
    <row r="4" spans="1:74" s="1" customFormat="1" ht="24.95" customHeight="1">
      <c r="A4" s="121"/>
      <c r="B4" s="124"/>
      <c r="C4" s="121"/>
      <c r="D4" s="125" t="s">
        <v>9</v>
      </c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R4" s="18"/>
      <c r="AS4" s="19" t="s">
        <v>10</v>
      </c>
      <c r="BE4" s="20" t="s">
        <v>11</v>
      </c>
      <c r="BS4" s="16" t="s">
        <v>12</v>
      </c>
    </row>
    <row r="5" spans="1:74" s="1" customFormat="1" ht="12" customHeight="1">
      <c r="A5" s="121"/>
      <c r="B5" s="124"/>
      <c r="C5" s="121"/>
      <c r="D5" s="126" t="s">
        <v>13</v>
      </c>
      <c r="E5" s="121"/>
      <c r="F5" s="121"/>
      <c r="G5" s="121"/>
      <c r="H5" s="121"/>
      <c r="I5" s="121"/>
      <c r="J5" s="121"/>
      <c r="K5" s="127" t="s">
        <v>14</v>
      </c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1"/>
      <c r="AR5" s="18"/>
      <c r="BE5" s="109" t="s">
        <v>15</v>
      </c>
      <c r="BS5" s="16" t="s">
        <v>6</v>
      </c>
    </row>
    <row r="6" spans="1:74" s="1" customFormat="1" ht="36.950000000000003" customHeight="1">
      <c r="A6" s="121"/>
      <c r="B6" s="124"/>
      <c r="C6" s="121"/>
      <c r="D6" s="129" t="s">
        <v>16</v>
      </c>
      <c r="E6" s="121"/>
      <c r="F6" s="121"/>
      <c r="G6" s="121"/>
      <c r="H6" s="121"/>
      <c r="I6" s="121"/>
      <c r="J6" s="121"/>
      <c r="K6" s="130" t="s">
        <v>476</v>
      </c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1"/>
      <c r="AR6" s="18"/>
      <c r="BE6" s="110"/>
      <c r="BS6" s="16" t="s">
        <v>6</v>
      </c>
    </row>
    <row r="7" spans="1:74" s="1" customFormat="1" ht="12" customHeight="1">
      <c r="A7" s="121"/>
      <c r="B7" s="124"/>
      <c r="C7" s="121"/>
      <c r="D7" s="131" t="s">
        <v>17</v>
      </c>
      <c r="E7" s="121"/>
      <c r="F7" s="121"/>
      <c r="G7" s="121"/>
      <c r="H7" s="121"/>
      <c r="I7" s="121"/>
      <c r="J7" s="121"/>
      <c r="K7" s="132" t="s">
        <v>18</v>
      </c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31" t="s">
        <v>19</v>
      </c>
      <c r="AL7" s="121"/>
      <c r="AM7" s="121"/>
      <c r="AN7" s="132" t="s">
        <v>1</v>
      </c>
      <c r="AO7" s="121"/>
      <c r="AP7" s="121"/>
      <c r="AR7" s="18"/>
      <c r="BE7" s="110"/>
      <c r="BS7" s="16" t="s">
        <v>6</v>
      </c>
    </row>
    <row r="8" spans="1:74" s="1" customFormat="1" ht="12" customHeight="1">
      <c r="A8" s="121"/>
      <c r="B8" s="124"/>
      <c r="C8" s="121"/>
      <c r="D8" s="131" t="s">
        <v>20</v>
      </c>
      <c r="E8" s="121"/>
      <c r="F8" s="121"/>
      <c r="G8" s="121"/>
      <c r="H8" s="121"/>
      <c r="I8" s="121"/>
      <c r="J8" s="121"/>
      <c r="K8" s="132" t="s">
        <v>477</v>
      </c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31" t="s">
        <v>21</v>
      </c>
      <c r="AL8" s="121"/>
      <c r="AM8" s="121"/>
      <c r="AN8" s="133">
        <v>43809</v>
      </c>
      <c r="AO8" s="121"/>
      <c r="AP8" s="121"/>
      <c r="AR8" s="18"/>
      <c r="BE8" s="110"/>
      <c r="BS8" s="16" t="s">
        <v>6</v>
      </c>
    </row>
    <row r="9" spans="1:74" s="1" customFormat="1" ht="14.45" customHeight="1">
      <c r="A9" s="121"/>
      <c r="B9" s="124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R9" s="18"/>
      <c r="BE9" s="110"/>
      <c r="BS9" s="16" t="s">
        <v>6</v>
      </c>
    </row>
    <row r="10" spans="1:74" s="1" customFormat="1" ht="12" customHeight="1">
      <c r="A10" s="121"/>
      <c r="B10" s="124"/>
      <c r="C10" s="121"/>
      <c r="D10" s="131" t="s">
        <v>22</v>
      </c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31" t="s">
        <v>23</v>
      </c>
      <c r="AL10" s="121"/>
      <c r="AM10" s="121"/>
      <c r="AN10" s="132" t="s">
        <v>24</v>
      </c>
      <c r="AO10" s="121"/>
      <c r="AP10" s="121"/>
      <c r="AR10" s="18"/>
      <c r="BE10" s="110"/>
      <c r="BS10" s="16" t="s">
        <v>6</v>
      </c>
    </row>
    <row r="11" spans="1:74" s="1" customFormat="1" ht="18.399999999999999" customHeight="1">
      <c r="A11" s="121"/>
      <c r="B11" s="124"/>
      <c r="C11" s="121"/>
      <c r="D11" s="121"/>
      <c r="E11" s="132" t="s">
        <v>478</v>
      </c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31" t="s">
        <v>25</v>
      </c>
      <c r="AL11" s="121"/>
      <c r="AM11" s="121"/>
      <c r="AN11" s="132" t="s">
        <v>26</v>
      </c>
      <c r="AO11" s="121"/>
      <c r="AP11" s="121"/>
      <c r="AR11" s="18"/>
      <c r="BE11" s="110"/>
      <c r="BS11" s="16" t="s">
        <v>6</v>
      </c>
    </row>
    <row r="12" spans="1:74" s="1" customFormat="1" ht="6.95" customHeight="1">
      <c r="A12" s="121"/>
      <c r="B12" s="124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R12" s="18"/>
      <c r="BE12" s="110"/>
      <c r="BS12" s="16" t="s">
        <v>6</v>
      </c>
    </row>
    <row r="13" spans="1:74" s="1" customFormat="1" ht="12" customHeight="1">
      <c r="A13" s="121"/>
      <c r="B13" s="124"/>
      <c r="C13" s="121"/>
      <c r="D13" s="131" t="s">
        <v>27</v>
      </c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31" t="s">
        <v>23</v>
      </c>
      <c r="AL13" s="121"/>
      <c r="AM13" s="121"/>
      <c r="AN13" s="197" t="s">
        <v>28</v>
      </c>
      <c r="AO13" s="121"/>
      <c r="AP13" s="121"/>
      <c r="AR13" s="18"/>
      <c r="BE13" s="110"/>
      <c r="BS13" s="16" t="s">
        <v>6</v>
      </c>
    </row>
    <row r="14" spans="1:74" ht="12.75">
      <c r="A14" s="121"/>
      <c r="B14" s="124"/>
      <c r="C14" s="121"/>
      <c r="D14" s="121"/>
      <c r="E14" s="113" t="s">
        <v>28</v>
      </c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31" t="s">
        <v>25</v>
      </c>
      <c r="AL14" s="121"/>
      <c r="AM14" s="121"/>
      <c r="AN14" s="107" t="s">
        <v>28</v>
      </c>
      <c r="AO14" s="121"/>
      <c r="AP14" s="121"/>
      <c r="AR14" s="18"/>
      <c r="BE14" s="110"/>
      <c r="BS14" s="16" t="s">
        <v>6</v>
      </c>
    </row>
    <row r="15" spans="1:74" s="1" customFormat="1" ht="6.95" customHeight="1">
      <c r="A15" s="121"/>
      <c r="B15" s="124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R15" s="18"/>
      <c r="BE15" s="110"/>
      <c r="BS15" s="16" t="s">
        <v>3</v>
      </c>
    </row>
    <row r="16" spans="1:74" s="1" customFormat="1" ht="12" customHeight="1">
      <c r="A16" s="121"/>
      <c r="B16" s="124"/>
      <c r="C16" s="121"/>
      <c r="D16" s="131" t="s">
        <v>29</v>
      </c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31" t="s">
        <v>23</v>
      </c>
      <c r="AL16" s="121"/>
      <c r="AM16" s="121"/>
      <c r="AN16" s="132" t="s">
        <v>30</v>
      </c>
      <c r="AO16" s="121"/>
      <c r="AP16" s="121"/>
      <c r="AR16" s="18"/>
      <c r="BE16" s="110"/>
      <c r="BS16" s="16" t="s">
        <v>3</v>
      </c>
    </row>
    <row r="17" spans="1:71" s="1" customFormat="1" ht="18.399999999999999" customHeight="1">
      <c r="A17" s="121"/>
      <c r="B17" s="124"/>
      <c r="C17" s="121"/>
      <c r="D17" s="121"/>
      <c r="E17" s="132" t="s">
        <v>31</v>
      </c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31" t="s">
        <v>25</v>
      </c>
      <c r="AL17" s="121"/>
      <c r="AM17" s="121"/>
      <c r="AN17" s="132" t="s">
        <v>32</v>
      </c>
      <c r="AO17" s="121"/>
      <c r="AP17" s="121"/>
      <c r="AR17" s="18"/>
      <c r="BE17" s="110"/>
      <c r="BS17" s="16" t="s">
        <v>33</v>
      </c>
    </row>
    <row r="18" spans="1:71" s="1" customFormat="1" ht="6.95" customHeight="1">
      <c r="A18" s="121"/>
      <c r="B18" s="124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R18" s="18"/>
      <c r="BE18" s="110"/>
      <c r="BS18" s="16" t="s">
        <v>6</v>
      </c>
    </row>
    <row r="19" spans="1:71" s="1" customFormat="1" ht="12" customHeight="1">
      <c r="A19" s="121"/>
      <c r="B19" s="124"/>
      <c r="C19" s="121"/>
      <c r="D19" s="131" t="s">
        <v>34</v>
      </c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31" t="s">
        <v>23</v>
      </c>
      <c r="AL19" s="121"/>
      <c r="AM19" s="121"/>
      <c r="AN19" s="132"/>
      <c r="AO19" s="121"/>
      <c r="AP19" s="121"/>
      <c r="AR19" s="18"/>
      <c r="BE19" s="110"/>
      <c r="BS19" s="16" t="s">
        <v>6</v>
      </c>
    </row>
    <row r="20" spans="1:71" s="1" customFormat="1" ht="18.399999999999999" customHeight="1">
      <c r="A20" s="121"/>
      <c r="B20" s="124"/>
      <c r="C20" s="121"/>
      <c r="D20" s="121"/>
      <c r="E20" s="132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31" t="s">
        <v>25</v>
      </c>
      <c r="AL20" s="121"/>
      <c r="AM20" s="121"/>
      <c r="AN20" s="132" t="s">
        <v>1</v>
      </c>
      <c r="AO20" s="121"/>
      <c r="AP20" s="121"/>
      <c r="AR20" s="18"/>
      <c r="BE20" s="110"/>
      <c r="BS20" s="16" t="s">
        <v>33</v>
      </c>
    </row>
    <row r="21" spans="1:71" s="1" customFormat="1" ht="6.95" customHeight="1">
      <c r="A21" s="121"/>
      <c r="B21" s="124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R21" s="18"/>
      <c r="BE21" s="110"/>
    </row>
    <row r="22" spans="1:71" s="1" customFormat="1" ht="12" customHeight="1">
      <c r="A22" s="121"/>
      <c r="B22" s="124"/>
      <c r="C22" s="121"/>
      <c r="D22" s="131" t="s">
        <v>35</v>
      </c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R22" s="18"/>
      <c r="BE22" s="110"/>
    </row>
    <row r="23" spans="1:71" s="1" customFormat="1" ht="47.25" customHeight="1">
      <c r="A23" s="121"/>
      <c r="B23" s="124"/>
      <c r="C23" s="121"/>
      <c r="D23" s="121"/>
      <c r="E23" s="134" t="s">
        <v>36</v>
      </c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21"/>
      <c r="AP23" s="121"/>
      <c r="AR23" s="18"/>
      <c r="BE23" s="110"/>
    </row>
    <row r="24" spans="1:71" s="1" customFormat="1" ht="6.95" customHeight="1">
      <c r="A24" s="121"/>
      <c r="B24" s="124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R24" s="18"/>
      <c r="BE24" s="110"/>
    </row>
    <row r="25" spans="1:71" s="1" customFormat="1" ht="6.95" customHeight="1">
      <c r="A25" s="121"/>
      <c r="B25" s="124"/>
      <c r="C25" s="121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21"/>
      <c r="AR25" s="18"/>
      <c r="BE25" s="110"/>
    </row>
    <row r="26" spans="1:71" s="2" customFormat="1" ht="25.9" customHeight="1">
      <c r="A26" s="136"/>
      <c r="B26" s="137"/>
      <c r="C26" s="136"/>
      <c r="D26" s="138" t="s">
        <v>37</v>
      </c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40">
        <f>ROUND(AG94,2)</f>
        <v>0</v>
      </c>
      <c r="AL26" s="141"/>
      <c r="AM26" s="141"/>
      <c r="AN26" s="141"/>
      <c r="AO26" s="141"/>
      <c r="AP26" s="136"/>
      <c r="AQ26" s="21"/>
      <c r="AR26" s="22"/>
      <c r="BE26" s="110"/>
    </row>
    <row r="27" spans="1:71" s="2" customFormat="1" ht="6.95" customHeight="1">
      <c r="A27" s="136"/>
      <c r="B27" s="137"/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21"/>
      <c r="AR27" s="22"/>
      <c r="BE27" s="110"/>
    </row>
    <row r="28" spans="1:71" s="2" customFormat="1" ht="12.75">
      <c r="A28" s="136"/>
      <c r="B28" s="137"/>
      <c r="C28" s="136"/>
      <c r="D28" s="136"/>
      <c r="E28" s="136"/>
      <c r="F28" s="136"/>
      <c r="G28" s="136"/>
      <c r="H28" s="136"/>
      <c r="I28" s="136"/>
      <c r="J28" s="136"/>
      <c r="K28" s="136"/>
      <c r="L28" s="142" t="s">
        <v>38</v>
      </c>
      <c r="M28" s="142"/>
      <c r="N28" s="142"/>
      <c r="O28" s="142"/>
      <c r="P28" s="142"/>
      <c r="Q28" s="136"/>
      <c r="R28" s="136"/>
      <c r="S28" s="136"/>
      <c r="T28" s="136"/>
      <c r="U28" s="136"/>
      <c r="V28" s="136"/>
      <c r="W28" s="142" t="s">
        <v>39</v>
      </c>
      <c r="X28" s="142"/>
      <c r="Y28" s="142"/>
      <c r="Z28" s="142"/>
      <c r="AA28" s="142"/>
      <c r="AB28" s="142"/>
      <c r="AC28" s="142"/>
      <c r="AD28" s="142"/>
      <c r="AE28" s="142"/>
      <c r="AF28" s="136"/>
      <c r="AG28" s="136"/>
      <c r="AH28" s="136"/>
      <c r="AI28" s="136"/>
      <c r="AJ28" s="136"/>
      <c r="AK28" s="142" t="s">
        <v>40</v>
      </c>
      <c r="AL28" s="142"/>
      <c r="AM28" s="142"/>
      <c r="AN28" s="142"/>
      <c r="AO28" s="142"/>
      <c r="AP28" s="136"/>
      <c r="AQ28" s="21"/>
      <c r="AR28" s="22"/>
      <c r="BE28" s="110"/>
    </row>
    <row r="29" spans="1:71" s="3" customFormat="1" ht="14.45" customHeight="1">
      <c r="A29" s="143"/>
      <c r="B29" s="144"/>
      <c r="C29" s="143"/>
      <c r="D29" s="131" t="s">
        <v>41</v>
      </c>
      <c r="E29" s="143"/>
      <c r="F29" s="131" t="s">
        <v>42</v>
      </c>
      <c r="G29" s="143"/>
      <c r="H29" s="143"/>
      <c r="I29" s="143"/>
      <c r="J29" s="143"/>
      <c r="K29" s="143"/>
      <c r="L29" s="145">
        <v>0.21</v>
      </c>
      <c r="M29" s="146"/>
      <c r="N29" s="146"/>
      <c r="O29" s="146"/>
      <c r="P29" s="146"/>
      <c r="Q29" s="143"/>
      <c r="R29" s="143"/>
      <c r="S29" s="143"/>
      <c r="T29" s="143"/>
      <c r="U29" s="143"/>
      <c r="V29" s="143"/>
      <c r="W29" s="147">
        <f>ROUND(AZ94, 2)</f>
        <v>0</v>
      </c>
      <c r="X29" s="146"/>
      <c r="Y29" s="146"/>
      <c r="Z29" s="146"/>
      <c r="AA29" s="146"/>
      <c r="AB29" s="146"/>
      <c r="AC29" s="146"/>
      <c r="AD29" s="146"/>
      <c r="AE29" s="146"/>
      <c r="AF29" s="143"/>
      <c r="AG29" s="143"/>
      <c r="AH29" s="143"/>
      <c r="AI29" s="143"/>
      <c r="AJ29" s="143"/>
      <c r="AK29" s="147">
        <f>ROUND(AV94, 2)</f>
        <v>0</v>
      </c>
      <c r="AL29" s="146"/>
      <c r="AM29" s="146"/>
      <c r="AN29" s="146"/>
      <c r="AO29" s="146"/>
      <c r="AP29" s="143"/>
      <c r="AR29" s="23"/>
      <c r="BE29" s="111"/>
    </row>
    <row r="30" spans="1:71" s="3" customFormat="1" ht="14.45" customHeight="1">
      <c r="A30" s="143"/>
      <c r="B30" s="144"/>
      <c r="C30" s="143"/>
      <c r="D30" s="143"/>
      <c r="E30" s="143"/>
      <c r="F30" s="131" t="s">
        <v>43</v>
      </c>
      <c r="G30" s="143"/>
      <c r="H30" s="143"/>
      <c r="I30" s="143"/>
      <c r="J30" s="143"/>
      <c r="K30" s="143"/>
      <c r="L30" s="145">
        <v>0.15</v>
      </c>
      <c r="M30" s="146"/>
      <c r="N30" s="146"/>
      <c r="O30" s="146"/>
      <c r="P30" s="146"/>
      <c r="Q30" s="143"/>
      <c r="R30" s="143"/>
      <c r="S30" s="143"/>
      <c r="T30" s="143"/>
      <c r="U30" s="143"/>
      <c r="V30" s="143"/>
      <c r="W30" s="147">
        <f>ROUND(BA94, 2)</f>
        <v>0</v>
      </c>
      <c r="X30" s="146"/>
      <c r="Y30" s="146"/>
      <c r="Z30" s="146"/>
      <c r="AA30" s="146"/>
      <c r="AB30" s="146"/>
      <c r="AC30" s="146"/>
      <c r="AD30" s="146"/>
      <c r="AE30" s="146"/>
      <c r="AF30" s="143"/>
      <c r="AG30" s="143"/>
      <c r="AH30" s="143"/>
      <c r="AI30" s="143"/>
      <c r="AJ30" s="143"/>
      <c r="AK30" s="147">
        <f>ROUND(AW94, 2)</f>
        <v>0</v>
      </c>
      <c r="AL30" s="146"/>
      <c r="AM30" s="146"/>
      <c r="AN30" s="146"/>
      <c r="AO30" s="146"/>
      <c r="AP30" s="143"/>
      <c r="AR30" s="23"/>
      <c r="BE30" s="111"/>
    </row>
    <row r="31" spans="1:71" s="3" customFormat="1" ht="14.45" hidden="1" customHeight="1">
      <c r="A31" s="143"/>
      <c r="B31" s="144"/>
      <c r="C31" s="143"/>
      <c r="D31" s="143"/>
      <c r="E31" s="143"/>
      <c r="F31" s="131" t="s">
        <v>44</v>
      </c>
      <c r="G31" s="143"/>
      <c r="H31" s="143"/>
      <c r="I31" s="143"/>
      <c r="J31" s="143"/>
      <c r="K31" s="143"/>
      <c r="L31" s="145">
        <v>0.21</v>
      </c>
      <c r="M31" s="146"/>
      <c r="N31" s="146"/>
      <c r="O31" s="146"/>
      <c r="P31" s="146"/>
      <c r="Q31" s="143"/>
      <c r="R31" s="143"/>
      <c r="S31" s="143"/>
      <c r="T31" s="143"/>
      <c r="U31" s="143"/>
      <c r="V31" s="143"/>
      <c r="W31" s="147">
        <f>ROUND(BB94, 2)</f>
        <v>0</v>
      </c>
      <c r="X31" s="146"/>
      <c r="Y31" s="146"/>
      <c r="Z31" s="146"/>
      <c r="AA31" s="146"/>
      <c r="AB31" s="146"/>
      <c r="AC31" s="146"/>
      <c r="AD31" s="146"/>
      <c r="AE31" s="146"/>
      <c r="AF31" s="143"/>
      <c r="AG31" s="143"/>
      <c r="AH31" s="143"/>
      <c r="AI31" s="143"/>
      <c r="AJ31" s="143"/>
      <c r="AK31" s="147">
        <v>0</v>
      </c>
      <c r="AL31" s="146"/>
      <c r="AM31" s="146"/>
      <c r="AN31" s="146"/>
      <c r="AO31" s="146"/>
      <c r="AP31" s="143"/>
      <c r="AR31" s="23"/>
      <c r="BE31" s="111"/>
    </row>
    <row r="32" spans="1:71" s="3" customFormat="1" ht="14.45" hidden="1" customHeight="1">
      <c r="A32" s="143"/>
      <c r="B32" s="144"/>
      <c r="C32" s="143"/>
      <c r="D32" s="143"/>
      <c r="E32" s="143"/>
      <c r="F32" s="131" t="s">
        <v>45</v>
      </c>
      <c r="G32" s="143"/>
      <c r="H32" s="143"/>
      <c r="I32" s="143"/>
      <c r="J32" s="143"/>
      <c r="K32" s="143"/>
      <c r="L32" s="145">
        <v>0.15</v>
      </c>
      <c r="M32" s="146"/>
      <c r="N32" s="146"/>
      <c r="O32" s="146"/>
      <c r="P32" s="146"/>
      <c r="Q32" s="143"/>
      <c r="R32" s="143"/>
      <c r="S32" s="143"/>
      <c r="T32" s="143"/>
      <c r="U32" s="143"/>
      <c r="V32" s="143"/>
      <c r="W32" s="147">
        <f>ROUND(BC94, 2)</f>
        <v>0</v>
      </c>
      <c r="X32" s="146"/>
      <c r="Y32" s="146"/>
      <c r="Z32" s="146"/>
      <c r="AA32" s="146"/>
      <c r="AB32" s="146"/>
      <c r="AC32" s="146"/>
      <c r="AD32" s="146"/>
      <c r="AE32" s="146"/>
      <c r="AF32" s="143"/>
      <c r="AG32" s="143"/>
      <c r="AH32" s="143"/>
      <c r="AI32" s="143"/>
      <c r="AJ32" s="143"/>
      <c r="AK32" s="147">
        <v>0</v>
      </c>
      <c r="AL32" s="146"/>
      <c r="AM32" s="146"/>
      <c r="AN32" s="146"/>
      <c r="AO32" s="146"/>
      <c r="AP32" s="143"/>
      <c r="AR32" s="23"/>
      <c r="BE32" s="111"/>
    </row>
    <row r="33" spans="1:57" s="3" customFormat="1" ht="14.45" hidden="1" customHeight="1">
      <c r="A33" s="143"/>
      <c r="B33" s="144"/>
      <c r="C33" s="143"/>
      <c r="D33" s="143"/>
      <c r="E33" s="143"/>
      <c r="F33" s="131" t="s">
        <v>46</v>
      </c>
      <c r="G33" s="143"/>
      <c r="H33" s="143"/>
      <c r="I33" s="143"/>
      <c r="J33" s="143"/>
      <c r="K33" s="143"/>
      <c r="L33" s="145">
        <v>0</v>
      </c>
      <c r="M33" s="146"/>
      <c r="N33" s="146"/>
      <c r="O33" s="146"/>
      <c r="P33" s="146"/>
      <c r="Q33" s="143"/>
      <c r="R33" s="143"/>
      <c r="S33" s="143"/>
      <c r="T33" s="143"/>
      <c r="U33" s="143"/>
      <c r="V33" s="143"/>
      <c r="W33" s="147">
        <f>ROUND(BD94, 2)</f>
        <v>0</v>
      </c>
      <c r="X33" s="146"/>
      <c r="Y33" s="146"/>
      <c r="Z33" s="146"/>
      <c r="AA33" s="146"/>
      <c r="AB33" s="146"/>
      <c r="AC33" s="146"/>
      <c r="AD33" s="146"/>
      <c r="AE33" s="146"/>
      <c r="AF33" s="143"/>
      <c r="AG33" s="143"/>
      <c r="AH33" s="143"/>
      <c r="AI33" s="143"/>
      <c r="AJ33" s="143"/>
      <c r="AK33" s="147">
        <v>0</v>
      </c>
      <c r="AL33" s="146"/>
      <c r="AM33" s="146"/>
      <c r="AN33" s="146"/>
      <c r="AO33" s="146"/>
      <c r="AP33" s="143"/>
      <c r="AR33" s="23"/>
      <c r="BE33" s="111"/>
    </row>
    <row r="34" spans="1:57" s="2" customFormat="1" ht="6.95" customHeight="1">
      <c r="A34" s="136"/>
      <c r="B34" s="137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136"/>
      <c r="W34" s="136"/>
      <c r="X34" s="136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21"/>
      <c r="AR34" s="22"/>
      <c r="BE34" s="110"/>
    </row>
    <row r="35" spans="1:57" s="2" customFormat="1" ht="25.9" customHeight="1">
      <c r="A35" s="136"/>
      <c r="B35" s="137"/>
      <c r="C35" s="148"/>
      <c r="D35" s="149" t="s">
        <v>47</v>
      </c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1" t="s">
        <v>48</v>
      </c>
      <c r="U35" s="150"/>
      <c r="V35" s="150"/>
      <c r="W35" s="150"/>
      <c r="X35" s="152" t="s">
        <v>49</v>
      </c>
      <c r="Y35" s="153"/>
      <c r="Z35" s="153"/>
      <c r="AA35" s="153"/>
      <c r="AB35" s="153"/>
      <c r="AC35" s="150"/>
      <c r="AD35" s="150"/>
      <c r="AE35" s="150"/>
      <c r="AF35" s="150"/>
      <c r="AG35" s="150"/>
      <c r="AH35" s="150"/>
      <c r="AI35" s="150"/>
      <c r="AJ35" s="150"/>
      <c r="AK35" s="154">
        <f>SUM(AK26:AK33)</f>
        <v>0</v>
      </c>
      <c r="AL35" s="153"/>
      <c r="AM35" s="153"/>
      <c r="AN35" s="153"/>
      <c r="AO35" s="155"/>
      <c r="AP35" s="148"/>
      <c r="AQ35" s="24"/>
      <c r="AR35" s="22"/>
      <c r="BE35" s="21"/>
    </row>
    <row r="36" spans="1:57" s="2" customFormat="1" ht="6.95" hidden="1" customHeight="1">
      <c r="A36" s="136"/>
      <c r="B36" s="137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21"/>
      <c r="AR36" s="22"/>
      <c r="BE36" s="21"/>
    </row>
    <row r="37" spans="1:57" s="2" customFormat="1" ht="14.45" hidden="1" customHeight="1">
      <c r="A37" s="136"/>
      <c r="B37" s="137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  <c r="W37" s="136"/>
      <c r="X37" s="136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21"/>
      <c r="AR37" s="22"/>
      <c r="BE37" s="21"/>
    </row>
    <row r="38" spans="1:57" s="1" customFormat="1" ht="14.45" hidden="1" customHeight="1">
      <c r="A38" s="121"/>
      <c r="B38" s="124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R38" s="18"/>
    </row>
    <row r="39" spans="1:57" s="1" customFormat="1" ht="14.45" hidden="1" customHeight="1">
      <c r="A39" s="121"/>
      <c r="B39" s="124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R39" s="18"/>
    </row>
    <row r="40" spans="1:57" s="1" customFormat="1" ht="14.45" hidden="1" customHeight="1">
      <c r="A40" s="121"/>
      <c r="B40" s="124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R40" s="18"/>
    </row>
    <row r="41" spans="1:57" s="1" customFormat="1" ht="14.45" hidden="1" customHeight="1">
      <c r="A41" s="121"/>
      <c r="B41" s="124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R41" s="18"/>
    </row>
    <row r="42" spans="1:57" s="1" customFormat="1" ht="14.45" hidden="1" customHeight="1">
      <c r="A42" s="121"/>
      <c r="B42" s="124"/>
      <c r="C42" s="121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R42" s="18"/>
    </row>
    <row r="43" spans="1:57" s="1" customFormat="1" ht="14.45" hidden="1" customHeight="1">
      <c r="A43" s="121"/>
      <c r="B43" s="124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R43" s="18"/>
    </row>
    <row r="44" spans="1:57" s="1" customFormat="1" ht="14.45" hidden="1" customHeight="1">
      <c r="A44" s="121"/>
      <c r="B44" s="124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R44" s="18"/>
    </row>
    <row r="45" spans="1:57" s="1" customFormat="1" ht="14.45" hidden="1" customHeight="1">
      <c r="A45" s="121"/>
      <c r="B45" s="124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R45" s="18"/>
    </row>
    <row r="46" spans="1:57" s="1" customFormat="1" ht="14.45" hidden="1" customHeight="1">
      <c r="A46" s="121"/>
      <c r="B46" s="124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R46" s="18"/>
    </row>
    <row r="47" spans="1:57" s="1" customFormat="1" ht="14.45" hidden="1" customHeight="1">
      <c r="A47" s="121"/>
      <c r="B47" s="124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R47" s="18"/>
    </row>
    <row r="48" spans="1:57" s="1" customFormat="1" ht="14.45" hidden="1" customHeight="1">
      <c r="A48" s="121"/>
      <c r="B48" s="124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R48" s="18"/>
    </row>
    <row r="49" spans="1:57" s="2" customFormat="1" ht="14.45" hidden="1" customHeight="1">
      <c r="A49" s="156"/>
      <c r="B49" s="157"/>
      <c r="C49" s="156"/>
      <c r="D49" s="158" t="s">
        <v>50</v>
      </c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8" t="s">
        <v>51</v>
      </c>
      <c r="AI49" s="159"/>
      <c r="AJ49" s="159"/>
      <c r="AK49" s="159"/>
      <c r="AL49" s="159"/>
      <c r="AM49" s="159"/>
      <c r="AN49" s="159"/>
      <c r="AO49" s="159"/>
      <c r="AP49" s="156"/>
      <c r="AR49" s="25"/>
    </row>
    <row r="50" spans="1:57" hidden="1">
      <c r="A50" s="121"/>
      <c r="B50" s="124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R50" s="18"/>
    </row>
    <row r="51" spans="1:57" hidden="1">
      <c r="A51" s="121"/>
      <c r="B51" s="124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R51" s="18"/>
    </row>
    <row r="52" spans="1:57" hidden="1">
      <c r="A52" s="121"/>
      <c r="B52" s="124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R52" s="18"/>
    </row>
    <row r="53" spans="1:57" hidden="1">
      <c r="A53" s="121"/>
      <c r="B53" s="124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R53" s="18"/>
    </row>
    <row r="54" spans="1:57" hidden="1">
      <c r="A54" s="121"/>
      <c r="B54" s="124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R54" s="18"/>
    </row>
    <row r="55" spans="1:57" hidden="1">
      <c r="A55" s="121"/>
      <c r="B55" s="124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R55" s="18"/>
    </row>
    <row r="56" spans="1:57" hidden="1">
      <c r="A56" s="121"/>
      <c r="B56" s="124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R56" s="18"/>
    </row>
    <row r="57" spans="1:57" hidden="1">
      <c r="A57" s="121"/>
      <c r="B57" s="124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R57" s="18"/>
    </row>
    <row r="58" spans="1:57" hidden="1">
      <c r="A58" s="121"/>
      <c r="B58" s="124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R58" s="18"/>
    </row>
    <row r="59" spans="1:57" hidden="1">
      <c r="A59" s="121"/>
      <c r="B59" s="124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R59" s="18"/>
    </row>
    <row r="60" spans="1:57" s="2" customFormat="1" ht="12.75" hidden="1">
      <c r="A60" s="136"/>
      <c r="B60" s="137"/>
      <c r="C60" s="136"/>
      <c r="D60" s="160" t="s">
        <v>52</v>
      </c>
      <c r="E60" s="139"/>
      <c r="F60" s="139"/>
      <c r="G60" s="139"/>
      <c r="H60" s="139"/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  <c r="V60" s="160" t="s">
        <v>53</v>
      </c>
      <c r="W60" s="139"/>
      <c r="X60" s="139"/>
      <c r="Y60" s="139"/>
      <c r="Z60" s="139"/>
      <c r="AA60" s="139"/>
      <c r="AB60" s="139"/>
      <c r="AC60" s="139"/>
      <c r="AD60" s="139"/>
      <c r="AE60" s="139"/>
      <c r="AF60" s="139"/>
      <c r="AG60" s="139"/>
      <c r="AH60" s="160" t="s">
        <v>52</v>
      </c>
      <c r="AI60" s="139"/>
      <c r="AJ60" s="139"/>
      <c r="AK60" s="139"/>
      <c r="AL60" s="139"/>
      <c r="AM60" s="160" t="s">
        <v>53</v>
      </c>
      <c r="AN60" s="139"/>
      <c r="AO60" s="139"/>
      <c r="AP60" s="136"/>
      <c r="AQ60" s="21"/>
      <c r="AR60" s="22"/>
      <c r="BE60" s="21"/>
    </row>
    <row r="61" spans="1:57" hidden="1">
      <c r="A61" s="121"/>
      <c r="B61" s="124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R61" s="18"/>
    </row>
    <row r="62" spans="1:57" hidden="1">
      <c r="A62" s="121"/>
      <c r="B62" s="124"/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R62" s="18"/>
    </row>
    <row r="63" spans="1:57" hidden="1">
      <c r="A63" s="121"/>
      <c r="B63" s="124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R63" s="18"/>
    </row>
    <row r="64" spans="1:57" s="2" customFormat="1" ht="12.75" hidden="1">
      <c r="A64" s="136"/>
      <c r="B64" s="137"/>
      <c r="C64" s="136"/>
      <c r="D64" s="158" t="s">
        <v>54</v>
      </c>
      <c r="E64" s="161"/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61"/>
      <c r="Z64" s="161"/>
      <c r="AA64" s="161"/>
      <c r="AB64" s="161"/>
      <c r="AC64" s="161"/>
      <c r="AD64" s="161"/>
      <c r="AE64" s="161"/>
      <c r="AF64" s="161"/>
      <c r="AG64" s="161"/>
      <c r="AH64" s="158" t="s">
        <v>55</v>
      </c>
      <c r="AI64" s="161"/>
      <c r="AJ64" s="161"/>
      <c r="AK64" s="161"/>
      <c r="AL64" s="161"/>
      <c r="AM64" s="161"/>
      <c r="AN64" s="161"/>
      <c r="AO64" s="161"/>
      <c r="AP64" s="136"/>
      <c r="AQ64" s="21"/>
      <c r="AR64" s="22"/>
      <c r="BE64" s="21"/>
    </row>
    <row r="65" spans="1:57" hidden="1">
      <c r="A65" s="121"/>
      <c r="B65" s="124"/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R65" s="18"/>
    </row>
    <row r="66" spans="1:57" hidden="1">
      <c r="A66" s="121"/>
      <c r="B66" s="124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121"/>
      <c r="AP66" s="121"/>
      <c r="AR66" s="18"/>
    </row>
    <row r="67" spans="1:57" hidden="1">
      <c r="A67" s="121"/>
      <c r="B67" s="124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121"/>
      <c r="AP67" s="121"/>
      <c r="AR67" s="18"/>
    </row>
    <row r="68" spans="1:57" hidden="1">
      <c r="A68" s="121"/>
      <c r="B68" s="124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R68" s="18"/>
    </row>
    <row r="69" spans="1:57" hidden="1">
      <c r="A69" s="121"/>
      <c r="B69" s="124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  <c r="AO69" s="121"/>
      <c r="AP69" s="121"/>
      <c r="AR69" s="18"/>
    </row>
    <row r="70" spans="1:57" hidden="1">
      <c r="A70" s="121"/>
      <c r="B70" s="124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R70" s="18"/>
    </row>
    <row r="71" spans="1:57" hidden="1">
      <c r="A71" s="121"/>
      <c r="B71" s="124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R71" s="18"/>
    </row>
    <row r="72" spans="1:57" hidden="1">
      <c r="A72" s="121"/>
      <c r="B72" s="124"/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21"/>
      <c r="AM72" s="121"/>
      <c r="AN72" s="121"/>
      <c r="AO72" s="121"/>
      <c r="AP72" s="121"/>
      <c r="AR72" s="18"/>
    </row>
    <row r="73" spans="1:57" hidden="1">
      <c r="A73" s="121"/>
      <c r="B73" s="124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R73" s="18"/>
    </row>
    <row r="74" spans="1:57" hidden="1">
      <c r="A74" s="121"/>
      <c r="B74" s="124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  <c r="AO74" s="121"/>
      <c r="AP74" s="121"/>
      <c r="AR74" s="18"/>
    </row>
    <row r="75" spans="1:57" s="2" customFormat="1" ht="12.75" hidden="1">
      <c r="A75" s="136"/>
      <c r="B75" s="137"/>
      <c r="C75" s="136"/>
      <c r="D75" s="160" t="s">
        <v>52</v>
      </c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60" t="s">
        <v>53</v>
      </c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60" t="s">
        <v>52</v>
      </c>
      <c r="AI75" s="139"/>
      <c r="AJ75" s="139"/>
      <c r="AK75" s="139"/>
      <c r="AL75" s="139"/>
      <c r="AM75" s="160" t="s">
        <v>53</v>
      </c>
      <c r="AN75" s="139"/>
      <c r="AO75" s="139"/>
      <c r="AP75" s="136"/>
      <c r="AQ75" s="21"/>
      <c r="AR75" s="22"/>
      <c r="BE75" s="21"/>
    </row>
    <row r="76" spans="1:57" s="2" customFormat="1" hidden="1">
      <c r="A76" s="136"/>
      <c r="B76" s="137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6"/>
      <c r="AL76" s="136"/>
      <c r="AM76" s="136"/>
      <c r="AN76" s="136"/>
      <c r="AO76" s="136"/>
      <c r="AP76" s="136"/>
      <c r="AQ76" s="21"/>
      <c r="AR76" s="22"/>
      <c r="BE76" s="21"/>
    </row>
    <row r="77" spans="1:57" s="2" customFormat="1" ht="6.95" customHeight="1">
      <c r="A77" s="136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  <c r="AC77" s="163"/>
      <c r="AD77" s="163"/>
      <c r="AE77" s="163"/>
      <c r="AF77" s="163"/>
      <c r="AG77" s="163"/>
      <c r="AH77" s="163"/>
      <c r="AI77" s="163"/>
      <c r="AJ77" s="163"/>
      <c r="AK77" s="163"/>
      <c r="AL77" s="163"/>
      <c r="AM77" s="163"/>
      <c r="AN77" s="163"/>
      <c r="AO77" s="163"/>
      <c r="AP77" s="163"/>
      <c r="AQ77" s="26"/>
      <c r="AR77" s="22"/>
      <c r="BE77" s="21"/>
    </row>
    <row r="78" spans="1:57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  <c r="AI78" s="121"/>
      <c r="AJ78" s="121"/>
      <c r="AK78" s="121"/>
      <c r="AL78" s="121"/>
      <c r="AM78" s="121"/>
      <c r="AN78" s="121"/>
      <c r="AO78" s="121"/>
      <c r="AP78" s="121"/>
    </row>
    <row r="79" spans="1:57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  <c r="AI79" s="121"/>
      <c r="AJ79" s="121"/>
      <c r="AK79" s="121"/>
      <c r="AL79" s="121"/>
      <c r="AM79" s="121"/>
      <c r="AN79" s="121"/>
      <c r="AO79" s="121"/>
      <c r="AP79" s="121"/>
    </row>
    <row r="80" spans="1:57">
      <c r="A80" s="121"/>
      <c r="B80" s="121"/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  <c r="AI80" s="121"/>
      <c r="AJ80" s="121"/>
      <c r="AK80" s="121"/>
      <c r="AL80" s="121"/>
      <c r="AM80" s="121"/>
      <c r="AN80" s="121"/>
      <c r="AO80" s="121"/>
      <c r="AP80" s="121"/>
    </row>
    <row r="81" spans="1:91" s="2" customFormat="1" ht="6.95" customHeight="1">
      <c r="A81" s="136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  <c r="AC81" s="165"/>
      <c r="AD81" s="165"/>
      <c r="AE81" s="165"/>
      <c r="AF81" s="165"/>
      <c r="AG81" s="165"/>
      <c r="AH81" s="165"/>
      <c r="AI81" s="165"/>
      <c r="AJ81" s="165"/>
      <c r="AK81" s="165"/>
      <c r="AL81" s="165"/>
      <c r="AM81" s="165"/>
      <c r="AN81" s="165"/>
      <c r="AO81" s="165"/>
      <c r="AP81" s="165"/>
      <c r="AQ81" s="27"/>
      <c r="AR81" s="22"/>
      <c r="BE81" s="21"/>
    </row>
    <row r="82" spans="1:91" s="2" customFormat="1" ht="24.95" customHeight="1">
      <c r="A82" s="136"/>
      <c r="B82" s="137"/>
      <c r="C82" s="125" t="s">
        <v>56</v>
      </c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6"/>
      <c r="V82" s="136"/>
      <c r="W82" s="136"/>
      <c r="X82" s="136"/>
      <c r="Y82" s="136"/>
      <c r="Z82" s="136"/>
      <c r="AA82" s="136"/>
      <c r="AB82" s="136"/>
      <c r="AC82" s="136"/>
      <c r="AD82" s="136"/>
      <c r="AE82" s="136"/>
      <c r="AF82" s="136"/>
      <c r="AG82" s="136"/>
      <c r="AH82" s="136"/>
      <c r="AI82" s="136"/>
      <c r="AJ82" s="136"/>
      <c r="AK82" s="136"/>
      <c r="AL82" s="136"/>
      <c r="AM82" s="136"/>
      <c r="AN82" s="136"/>
      <c r="AO82" s="136"/>
      <c r="AP82" s="136"/>
      <c r="AQ82" s="21"/>
      <c r="AR82" s="22"/>
      <c r="BE82" s="21"/>
    </row>
    <row r="83" spans="1:91" s="2" customFormat="1" ht="6.95" customHeight="1">
      <c r="A83" s="136"/>
      <c r="B83" s="137"/>
      <c r="C83" s="136"/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6"/>
      <c r="V83" s="136"/>
      <c r="W83" s="136"/>
      <c r="X83" s="136"/>
      <c r="Y83" s="136"/>
      <c r="Z83" s="136"/>
      <c r="AA83" s="136"/>
      <c r="AB83" s="136"/>
      <c r="AC83" s="136"/>
      <c r="AD83" s="136"/>
      <c r="AE83" s="136"/>
      <c r="AF83" s="136"/>
      <c r="AG83" s="136"/>
      <c r="AH83" s="136"/>
      <c r="AI83" s="136"/>
      <c r="AJ83" s="136"/>
      <c r="AK83" s="136"/>
      <c r="AL83" s="136"/>
      <c r="AM83" s="136"/>
      <c r="AN83" s="136"/>
      <c r="AO83" s="136"/>
      <c r="AP83" s="136"/>
      <c r="AQ83" s="21"/>
      <c r="AR83" s="22"/>
      <c r="BE83" s="21"/>
    </row>
    <row r="84" spans="1:91" s="4" customFormat="1" ht="12" customHeight="1">
      <c r="A84" s="166"/>
      <c r="B84" s="167"/>
      <c r="C84" s="131" t="s">
        <v>13</v>
      </c>
      <c r="D84" s="166"/>
      <c r="E84" s="166"/>
      <c r="F84" s="166"/>
      <c r="G84" s="166"/>
      <c r="H84" s="166"/>
      <c r="I84" s="166"/>
      <c r="J84" s="166"/>
      <c r="K84" s="166"/>
      <c r="L84" s="166" t="str">
        <f>K5</f>
        <v>2019-023jk-2-ZAD</v>
      </c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  <c r="X84" s="166"/>
      <c r="Y84" s="166"/>
      <c r="Z84" s="166"/>
      <c r="AA84" s="166"/>
      <c r="AB84" s="166"/>
      <c r="AC84" s="166"/>
      <c r="AD84" s="166"/>
      <c r="AE84" s="166"/>
      <c r="AF84" s="166"/>
      <c r="AG84" s="166"/>
      <c r="AH84" s="166"/>
      <c r="AI84" s="166"/>
      <c r="AJ84" s="166"/>
      <c r="AK84" s="166"/>
      <c r="AL84" s="166"/>
      <c r="AM84" s="166"/>
      <c r="AN84" s="166"/>
      <c r="AO84" s="166"/>
      <c r="AP84" s="166"/>
      <c r="AR84" s="28"/>
    </row>
    <row r="85" spans="1:91" s="5" customFormat="1" ht="36.950000000000003" customHeight="1">
      <c r="A85" s="168"/>
      <c r="B85" s="169"/>
      <c r="C85" s="170" t="s">
        <v>16</v>
      </c>
      <c r="D85" s="168"/>
      <c r="E85" s="168"/>
      <c r="F85" s="168"/>
      <c r="G85" s="168"/>
      <c r="H85" s="168"/>
      <c r="I85" s="168"/>
      <c r="J85" s="168"/>
      <c r="K85" s="168"/>
      <c r="L85" s="171" t="str">
        <f>K6</f>
        <v>Oprava mostu M1</v>
      </c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K85" s="172"/>
      <c r="AL85" s="172"/>
      <c r="AM85" s="172"/>
      <c r="AN85" s="172"/>
      <c r="AO85" s="172"/>
      <c r="AP85" s="168"/>
      <c r="AR85" s="29"/>
    </row>
    <row r="86" spans="1:91" s="2" customFormat="1" ht="6.95" customHeight="1">
      <c r="A86" s="136"/>
      <c r="B86" s="137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  <c r="Z86" s="136"/>
      <c r="AA86" s="136"/>
      <c r="AB86" s="136"/>
      <c r="AC86" s="136"/>
      <c r="AD86" s="136"/>
      <c r="AE86" s="136"/>
      <c r="AF86" s="136"/>
      <c r="AG86" s="136"/>
      <c r="AH86" s="136"/>
      <c r="AI86" s="136"/>
      <c r="AJ86" s="136"/>
      <c r="AK86" s="136"/>
      <c r="AL86" s="136"/>
      <c r="AM86" s="136"/>
      <c r="AN86" s="136"/>
      <c r="AO86" s="136"/>
      <c r="AP86" s="136"/>
      <c r="AQ86" s="21"/>
      <c r="AR86" s="22"/>
      <c r="BE86" s="21"/>
    </row>
    <row r="87" spans="1:91" s="2" customFormat="1" ht="12" customHeight="1">
      <c r="A87" s="136"/>
      <c r="B87" s="137"/>
      <c r="C87" s="131" t="s">
        <v>20</v>
      </c>
      <c r="D87" s="136"/>
      <c r="E87" s="136"/>
      <c r="F87" s="136"/>
      <c r="G87" s="136"/>
      <c r="H87" s="136"/>
      <c r="I87" s="136"/>
      <c r="J87" s="136"/>
      <c r="K87" s="136"/>
      <c r="L87" s="173" t="str">
        <f>IF(K8="","",K8)</f>
        <v>ZOO Dvůr Králové a.s.</v>
      </c>
      <c r="M87" s="136"/>
      <c r="N87" s="136"/>
      <c r="O87" s="136"/>
      <c r="P87" s="136"/>
      <c r="Q87" s="136"/>
      <c r="R87" s="136"/>
      <c r="S87" s="136"/>
      <c r="T87" s="136"/>
      <c r="U87" s="136"/>
      <c r="V87" s="136"/>
      <c r="W87" s="136"/>
      <c r="X87" s="136"/>
      <c r="Y87" s="136"/>
      <c r="Z87" s="136"/>
      <c r="AA87" s="136"/>
      <c r="AB87" s="136"/>
      <c r="AC87" s="136"/>
      <c r="AD87" s="136"/>
      <c r="AE87" s="136"/>
      <c r="AF87" s="136"/>
      <c r="AG87" s="136"/>
      <c r="AH87" s="136"/>
      <c r="AI87" s="131" t="s">
        <v>21</v>
      </c>
      <c r="AJ87" s="136"/>
      <c r="AK87" s="136"/>
      <c r="AL87" s="136"/>
      <c r="AM87" s="174">
        <f>IF(AN8= "","",AN8)</f>
        <v>43809</v>
      </c>
      <c r="AN87" s="174"/>
      <c r="AO87" s="136"/>
      <c r="AP87" s="136"/>
      <c r="AQ87" s="21"/>
      <c r="AR87" s="22"/>
      <c r="BE87" s="21"/>
    </row>
    <row r="88" spans="1:91" s="2" customFormat="1" ht="6.95" customHeight="1">
      <c r="A88" s="136"/>
      <c r="B88" s="137"/>
      <c r="C88" s="136"/>
      <c r="D88" s="136"/>
      <c r="E88" s="136"/>
      <c r="F88" s="136"/>
      <c r="G88" s="136"/>
      <c r="H88" s="136"/>
      <c r="I88" s="136"/>
      <c r="J88" s="136"/>
      <c r="K88" s="136"/>
      <c r="L88" s="136"/>
      <c r="M88" s="136"/>
      <c r="N88" s="136"/>
      <c r="O88" s="136"/>
      <c r="P88" s="136"/>
      <c r="Q88" s="136"/>
      <c r="R88" s="136"/>
      <c r="S88" s="136"/>
      <c r="T88" s="136"/>
      <c r="U88" s="136"/>
      <c r="V88" s="136"/>
      <c r="W88" s="136"/>
      <c r="X88" s="136"/>
      <c r="Y88" s="136"/>
      <c r="Z88" s="136"/>
      <c r="AA88" s="136"/>
      <c r="AB88" s="136"/>
      <c r="AC88" s="136"/>
      <c r="AD88" s="136"/>
      <c r="AE88" s="136"/>
      <c r="AF88" s="136"/>
      <c r="AG88" s="136"/>
      <c r="AH88" s="136"/>
      <c r="AI88" s="136"/>
      <c r="AJ88" s="136"/>
      <c r="AK88" s="136"/>
      <c r="AL88" s="136"/>
      <c r="AM88" s="136"/>
      <c r="AN88" s="136"/>
      <c r="AO88" s="136"/>
      <c r="AP88" s="136"/>
      <c r="AQ88" s="21"/>
      <c r="AR88" s="22"/>
      <c r="BE88" s="21"/>
    </row>
    <row r="89" spans="1:91" s="2" customFormat="1" ht="25.7" customHeight="1">
      <c r="A89" s="136"/>
      <c r="B89" s="137"/>
      <c r="C89" s="131" t="s">
        <v>22</v>
      </c>
      <c r="D89" s="136"/>
      <c r="E89" s="136"/>
      <c r="F89" s="136"/>
      <c r="G89" s="136"/>
      <c r="H89" s="136"/>
      <c r="I89" s="136"/>
      <c r="J89" s="136"/>
      <c r="K89" s="136"/>
      <c r="L89" s="166" t="str">
        <f>IF(E11= "","",E11)</f>
        <v>ZOO Dvůr Králové a.s., Štefánikova 1029, 544 01 Dvůr Králové nad Labem</v>
      </c>
      <c r="M89" s="136"/>
      <c r="N89" s="136"/>
      <c r="O89" s="136"/>
      <c r="P89" s="136"/>
      <c r="Q89" s="136"/>
      <c r="R89" s="136"/>
      <c r="S89" s="136"/>
      <c r="T89" s="136"/>
      <c r="U89" s="136"/>
      <c r="V89" s="136"/>
      <c r="W89" s="136"/>
      <c r="X89" s="136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1" t="s">
        <v>29</v>
      </c>
      <c r="AJ89" s="136"/>
      <c r="AK89" s="136"/>
      <c r="AL89" s="136"/>
      <c r="AM89" s="175" t="str">
        <f>IF(E17="","",E17)</f>
        <v>Ing. Ivan Šír, projektování dopravních staveb a.s.</v>
      </c>
      <c r="AN89" s="176"/>
      <c r="AO89" s="176"/>
      <c r="AP89" s="176"/>
      <c r="AQ89" s="21"/>
      <c r="AR89" s="22"/>
      <c r="AS89" s="114" t="s">
        <v>57</v>
      </c>
      <c r="AT89" s="115"/>
      <c r="AU89" s="30"/>
      <c r="AV89" s="30"/>
      <c r="AW89" s="30"/>
      <c r="AX89" s="30"/>
      <c r="AY89" s="30"/>
      <c r="AZ89" s="30"/>
      <c r="BA89" s="30"/>
      <c r="BB89" s="30"/>
      <c r="BC89" s="30"/>
      <c r="BD89" s="31"/>
      <c r="BE89" s="21"/>
    </row>
    <row r="90" spans="1:91" s="2" customFormat="1" ht="15.2" customHeight="1">
      <c r="A90" s="136"/>
      <c r="B90" s="137"/>
      <c r="C90" s="131" t="s">
        <v>27</v>
      </c>
      <c r="D90" s="136"/>
      <c r="E90" s="136"/>
      <c r="F90" s="136"/>
      <c r="G90" s="136"/>
      <c r="H90" s="136"/>
      <c r="I90" s="136"/>
      <c r="J90" s="136"/>
      <c r="K90" s="136"/>
      <c r="L90" s="166" t="str">
        <f>IF(E14= "Vyplň údaj","",E14)</f>
        <v/>
      </c>
      <c r="M90" s="136"/>
      <c r="N90" s="136"/>
      <c r="O90" s="136"/>
      <c r="P90" s="136"/>
      <c r="Q90" s="136"/>
      <c r="R90" s="136"/>
      <c r="S90" s="136"/>
      <c r="T90" s="136"/>
      <c r="U90" s="136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1" t="s">
        <v>34</v>
      </c>
      <c r="AJ90" s="136"/>
      <c r="AK90" s="136"/>
      <c r="AL90" s="136"/>
      <c r="AM90" s="175" t="str">
        <f>IF(E20="","",E20)</f>
        <v/>
      </c>
      <c r="AN90" s="176"/>
      <c r="AO90" s="176"/>
      <c r="AP90" s="176"/>
      <c r="AQ90" s="21"/>
      <c r="AR90" s="22"/>
      <c r="AS90" s="116"/>
      <c r="AT90" s="117"/>
      <c r="AU90" s="32"/>
      <c r="AV90" s="32"/>
      <c r="AW90" s="32"/>
      <c r="AX90" s="32"/>
      <c r="AY90" s="32"/>
      <c r="AZ90" s="32"/>
      <c r="BA90" s="32"/>
      <c r="BB90" s="32"/>
      <c r="BC90" s="32"/>
      <c r="BD90" s="33"/>
      <c r="BE90" s="21"/>
    </row>
    <row r="91" spans="1:91" s="2" customFormat="1" ht="10.9" customHeight="1">
      <c r="A91" s="136"/>
      <c r="B91" s="137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6"/>
      <c r="V91" s="136"/>
      <c r="W91" s="136"/>
      <c r="X91" s="136"/>
      <c r="Y91" s="136"/>
      <c r="Z91" s="136"/>
      <c r="AA91" s="136"/>
      <c r="AB91" s="136"/>
      <c r="AC91" s="136"/>
      <c r="AD91" s="136"/>
      <c r="AE91" s="136"/>
      <c r="AF91" s="136"/>
      <c r="AG91" s="136"/>
      <c r="AH91" s="136"/>
      <c r="AI91" s="136"/>
      <c r="AJ91" s="136"/>
      <c r="AK91" s="136"/>
      <c r="AL91" s="136"/>
      <c r="AM91" s="136"/>
      <c r="AN91" s="136"/>
      <c r="AO91" s="136"/>
      <c r="AP91" s="136"/>
      <c r="AQ91" s="21"/>
      <c r="AR91" s="22"/>
      <c r="AS91" s="116"/>
      <c r="AT91" s="117"/>
      <c r="AU91" s="32"/>
      <c r="AV91" s="32"/>
      <c r="AW91" s="32"/>
      <c r="AX91" s="32"/>
      <c r="AY91" s="32"/>
      <c r="AZ91" s="32"/>
      <c r="BA91" s="32"/>
      <c r="BB91" s="32"/>
      <c r="BC91" s="32"/>
      <c r="BD91" s="33"/>
      <c r="BE91" s="21"/>
    </row>
    <row r="92" spans="1:91" s="2" customFormat="1" ht="29.25" customHeight="1">
      <c r="A92" s="136"/>
      <c r="B92" s="137"/>
      <c r="C92" s="177" t="s">
        <v>58</v>
      </c>
      <c r="D92" s="178"/>
      <c r="E92" s="178"/>
      <c r="F92" s="178"/>
      <c r="G92" s="178"/>
      <c r="H92" s="179"/>
      <c r="I92" s="180" t="s">
        <v>59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81" t="s">
        <v>60</v>
      </c>
      <c r="AH92" s="178"/>
      <c r="AI92" s="178"/>
      <c r="AJ92" s="178"/>
      <c r="AK92" s="178"/>
      <c r="AL92" s="178"/>
      <c r="AM92" s="178"/>
      <c r="AN92" s="180" t="s">
        <v>61</v>
      </c>
      <c r="AO92" s="178"/>
      <c r="AP92" s="182"/>
      <c r="AQ92" s="34" t="s">
        <v>62</v>
      </c>
      <c r="AR92" s="22"/>
      <c r="AS92" s="35" t="s">
        <v>63</v>
      </c>
      <c r="AT92" s="36" t="s">
        <v>64</v>
      </c>
      <c r="AU92" s="36" t="s">
        <v>65</v>
      </c>
      <c r="AV92" s="36" t="s">
        <v>66</v>
      </c>
      <c r="AW92" s="36" t="s">
        <v>67</v>
      </c>
      <c r="AX92" s="36" t="s">
        <v>68</v>
      </c>
      <c r="AY92" s="36" t="s">
        <v>69</v>
      </c>
      <c r="AZ92" s="36" t="s">
        <v>70</v>
      </c>
      <c r="BA92" s="36" t="s">
        <v>71</v>
      </c>
      <c r="BB92" s="36" t="s">
        <v>72</v>
      </c>
      <c r="BC92" s="36" t="s">
        <v>73</v>
      </c>
      <c r="BD92" s="37" t="s">
        <v>74</v>
      </c>
      <c r="BE92" s="21"/>
    </row>
    <row r="93" spans="1:91" s="2" customFormat="1" ht="10.9" customHeight="1">
      <c r="A93" s="136"/>
      <c r="B93" s="137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  <c r="O93" s="136"/>
      <c r="P93" s="136"/>
      <c r="Q93" s="136"/>
      <c r="R93" s="136"/>
      <c r="S93" s="136"/>
      <c r="T93" s="136"/>
      <c r="U93" s="136"/>
      <c r="V93" s="136"/>
      <c r="W93" s="136"/>
      <c r="X93" s="136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21"/>
      <c r="AR93" s="22"/>
      <c r="AS93" s="38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40"/>
      <c r="BE93" s="21"/>
    </row>
    <row r="94" spans="1:91" s="6" customFormat="1" ht="32.450000000000003" customHeight="1">
      <c r="A94" s="183"/>
      <c r="B94" s="184"/>
      <c r="C94" s="185" t="s">
        <v>75</v>
      </c>
      <c r="D94" s="186"/>
      <c r="E94" s="186"/>
      <c r="F94" s="186"/>
      <c r="G94" s="186"/>
      <c r="H94" s="186"/>
      <c r="I94" s="186"/>
      <c r="J94" s="186"/>
      <c r="K94" s="186"/>
      <c r="L94" s="186"/>
      <c r="M94" s="186"/>
      <c r="N94" s="186"/>
      <c r="O94" s="186"/>
      <c r="P94" s="186"/>
      <c r="Q94" s="186"/>
      <c r="R94" s="186"/>
      <c r="S94" s="186"/>
      <c r="T94" s="186"/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  <c r="AF94" s="186"/>
      <c r="AG94" s="187">
        <f>ROUND(SUM(AG95:AG96),2)</f>
        <v>0</v>
      </c>
      <c r="AH94" s="187"/>
      <c r="AI94" s="187"/>
      <c r="AJ94" s="187"/>
      <c r="AK94" s="187"/>
      <c r="AL94" s="187"/>
      <c r="AM94" s="187"/>
      <c r="AN94" s="188">
        <f>SUM(AG94,AT94)</f>
        <v>0</v>
      </c>
      <c r="AO94" s="188"/>
      <c r="AP94" s="188"/>
      <c r="AQ94" s="42" t="s">
        <v>1</v>
      </c>
      <c r="AR94" s="41"/>
      <c r="AS94" s="43">
        <f>ROUND(SUM(AS95:AS96),2)</f>
        <v>0</v>
      </c>
      <c r="AT94" s="44">
        <f>ROUND(SUM(AV94:AW94),2)</f>
        <v>0</v>
      </c>
      <c r="AU94" s="45">
        <f>ROUND(SUM(AU95:AU96),5)</f>
        <v>0</v>
      </c>
      <c r="AV94" s="44">
        <f>ROUND(AZ94*L29,2)</f>
        <v>0</v>
      </c>
      <c r="AW94" s="44">
        <f>ROUND(BA94*L30,2)</f>
        <v>0</v>
      </c>
      <c r="AX94" s="44">
        <f>ROUND(BB94*L29,2)</f>
        <v>0</v>
      </c>
      <c r="AY94" s="44">
        <f>ROUND(BC94*L30,2)</f>
        <v>0</v>
      </c>
      <c r="AZ94" s="44">
        <f>ROUND(SUM(AZ95:AZ96),2)</f>
        <v>0</v>
      </c>
      <c r="BA94" s="44">
        <f>ROUND(SUM(BA95:BA96),2)</f>
        <v>0</v>
      </c>
      <c r="BB94" s="44">
        <f>ROUND(SUM(BB95:BB96),2)</f>
        <v>0</v>
      </c>
      <c r="BC94" s="44">
        <f>ROUND(SUM(BC95:BC96),2)</f>
        <v>0</v>
      </c>
      <c r="BD94" s="46">
        <f>ROUND(SUM(BD95:BD96),2)</f>
        <v>0</v>
      </c>
      <c r="BS94" s="47" t="s">
        <v>76</v>
      </c>
      <c r="BT94" s="47" t="s">
        <v>77</v>
      </c>
      <c r="BU94" s="48" t="s">
        <v>78</v>
      </c>
      <c r="BV94" s="47" t="s">
        <v>79</v>
      </c>
      <c r="BW94" s="47" t="s">
        <v>4</v>
      </c>
      <c r="BX94" s="47" t="s">
        <v>80</v>
      </c>
      <c r="CL94" s="47" t="s">
        <v>18</v>
      </c>
    </row>
    <row r="95" spans="1:91" s="7" customFormat="1" ht="16.5" customHeight="1">
      <c r="A95" s="189" t="s">
        <v>81</v>
      </c>
      <c r="B95" s="190"/>
      <c r="C95" s="191"/>
      <c r="D95" s="192" t="s">
        <v>82</v>
      </c>
      <c r="E95" s="192"/>
      <c r="F95" s="192"/>
      <c r="G95" s="192"/>
      <c r="H95" s="192"/>
      <c r="I95" s="193"/>
      <c r="J95" s="192" t="s">
        <v>83</v>
      </c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4">
        <f>'SO 001 - Příprava území'!J30</f>
        <v>0</v>
      </c>
      <c r="AH95" s="195"/>
      <c r="AI95" s="195"/>
      <c r="AJ95" s="195"/>
      <c r="AK95" s="195"/>
      <c r="AL95" s="195"/>
      <c r="AM95" s="195"/>
      <c r="AN95" s="194">
        <f>SUM(AG95,AT95)</f>
        <v>0</v>
      </c>
      <c r="AO95" s="195"/>
      <c r="AP95" s="195"/>
      <c r="AQ95" s="50" t="s">
        <v>84</v>
      </c>
      <c r="AR95" s="49"/>
      <c r="AS95" s="51">
        <v>0</v>
      </c>
      <c r="AT95" s="52">
        <f>ROUND(SUM(AV95:AW95),2)</f>
        <v>0</v>
      </c>
      <c r="AU95" s="53">
        <f>'SO 001 - Příprava území'!P121</f>
        <v>0</v>
      </c>
      <c r="AV95" s="52">
        <f>'SO 001 - Příprava území'!J33</f>
        <v>0</v>
      </c>
      <c r="AW95" s="52">
        <f>'SO 001 - Příprava území'!J34</f>
        <v>0</v>
      </c>
      <c r="AX95" s="52">
        <f>'SO 001 - Příprava území'!J35</f>
        <v>0</v>
      </c>
      <c r="AY95" s="52">
        <f>'SO 001 - Příprava území'!J36</f>
        <v>0</v>
      </c>
      <c r="AZ95" s="52">
        <f>'SO 001 - Příprava území'!F33</f>
        <v>0</v>
      </c>
      <c r="BA95" s="52">
        <f>'SO 001 - Příprava území'!F34</f>
        <v>0</v>
      </c>
      <c r="BB95" s="52">
        <f>'SO 001 - Příprava území'!F35</f>
        <v>0</v>
      </c>
      <c r="BC95" s="52">
        <f>'SO 001 - Příprava území'!F36</f>
        <v>0</v>
      </c>
      <c r="BD95" s="54">
        <f>'SO 001 - Příprava území'!F37</f>
        <v>0</v>
      </c>
      <c r="BT95" s="55" t="s">
        <v>85</v>
      </c>
      <c r="BV95" s="55" t="s">
        <v>79</v>
      </c>
      <c r="BW95" s="55" t="s">
        <v>86</v>
      </c>
      <c r="BX95" s="55" t="s">
        <v>4</v>
      </c>
      <c r="CL95" s="55" t="s">
        <v>18</v>
      </c>
      <c r="CM95" s="55" t="s">
        <v>87</v>
      </c>
    </row>
    <row r="96" spans="1:91" s="7" customFormat="1" ht="16.5" customHeight="1">
      <c r="A96" s="189" t="s">
        <v>81</v>
      </c>
      <c r="B96" s="190"/>
      <c r="C96" s="191"/>
      <c r="D96" s="192" t="s">
        <v>88</v>
      </c>
      <c r="E96" s="192"/>
      <c r="F96" s="192"/>
      <c r="G96" s="192"/>
      <c r="H96" s="192"/>
      <c r="I96" s="193"/>
      <c r="J96" s="192" t="s">
        <v>89</v>
      </c>
      <c r="K96" s="192"/>
      <c r="L96" s="192"/>
      <c r="M96" s="192"/>
      <c r="N96" s="192"/>
      <c r="O96" s="192"/>
      <c r="P96" s="192"/>
      <c r="Q96" s="192"/>
      <c r="R96" s="192"/>
      <c r="S96" s="192"/>
      <c r="T96" s="192"/>
      <c r="U96" s="192"/>
      <c r="V96" s="192"/>
      <c r="W96" s="192"/>
      <c r="X96" s="192"/>
      <c r="Y96" s="192"/>
      <c r="Z96" s="192"/>
      <c r="AA96" s="192"/>
      <c r="AB96" s="192"/>
      <c r="AC96" s="192"/>
      <c r="AD96" s="192"/>
      <c r="AE96" s="192"/>
      <c r="AF96" s="192"/>
      <c r="AG96" s="194">
        <f>'SO 201 - Most M1'!J30</f>
        <v>0</v>
      </c>
      <c r="AH96" s="195"/>
      <c r="AI96" s="195"/>
      <c r="AJ96" s="195"/>
      <c r="AK96" s="195"/>
      <c r="AL96" s="195"/>
      <c r="AM96" s="195"/>
      <c r="AN96" s="194">
        <f>SUM(AG96,AT96)</f>
        <v>0</v>
      </c>
      <c r="AO96" s="195"/>
      <c r="AP96" s="195"/>
      <c r="AQ96" s="50" t="s">
        <v>84</v>
      </c>
      <c r="AR96" s="49"/>
      <c r="AS96" s="56">
        <v>0</v>
      </c>
      <c r="AT96" s="57">
        <f>ROUND(SUM(AV96:AW96),2)</f>
        <v>0</v>
      </c>
      <c r="AU96" s="58">
        <f>'SO 201 - Most M1'!P127</f>
        <v>0</v>
      </c>
      <c r="AV96" s="57">
        <f>'SO 201 - Most M1'!J33</f>
        <v>0</v>
      </c>
      <c r="AW96" s="57">
        <f>'SO 201 - Most M1'!J34</f>
        <v>0</v>
      </c>
      <c r="AX96" s="57">
        <f>'SO 201 - Most M1'!J35</f>
        <v>0</v>
      </c>
      <c r="AY96" s="57">
        <f>'SO 201 - Most M1'!J36</f>
        <v>0</v>
      </c>
      <c r="AZ96" s="57">
        <f>'SO 201 - Most M1'!F33</f>
        <v>0</v>
      </c>
      <c r="BA96" s="57">
        <f>'SO 201 - Most M1'!F34</f>
        <v>0</v>
      </c>
      <c r="BB96" s="57">
        <f>'SO 201 - Most M1'!F35</f>
        <v>0</v>
      </c>
      <c r="BC96" s="57">
        <f>'SO 201 - Most M1'!F36</f>
        <v>0</v>
      </c>
      <c r="BD96" s="59">
        <f>'SO 201 - Most M1'!F37</f>
        <v>0</v>
      </c>
      <c r="BT96" s="55" t="s">
        <v>85</v>
      </c>
      <c r="BV96" s="55" t="s">
        <v>79</v>
      </c>
      <c r="BW96" s="55" t="s">
        <v>90</v>
      </c>
      <c r="BX96" s="55" t="s">
        <v>4</v>
      </c>
      <c r="CL96" s="55" t="s">
        <v>18</v>
      </c>
      <c r="CM96" s="55" t="s">
        <v>87</v>
      </c>
    </row>
    <row r="97" spans="1:57" s="2" customFormat="1" ht="30" customHeight="1">
      <c r="A97" s="136"/>
      <c r="B97" s="137"/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21"/>
      <c r="AR97" s="22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</row>
    <row r="98" spans="1:57" s="2" customFormat="1" ht="6.95" customHeight="1">
      <c r="A98" s="136"/>
      <c r="B98" s="162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/>
      <c r="AD98" s="163"/>
      <c r="AE98" s="163"/>
      <c r="AF98" s="163"/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26"/>
      <c r="AR98" s="22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</row>
    <row r="99" spans="1:57">
      <c r="A99" s="121"/>
      <c r="B99" s="121"/>
      <c r="C99" s="121"/>
      <c r="D99" s="121"/>
      <c r="E99" s="121"/>
      <c r="F99" s="121"/>
      <c r="G99" s="121"/>
      <c r="H99" s="121"/>
      <c r="I99" s="121"/>
      <c r="J99" s="121"/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  <c r="AI99" s="121"/>
      <c r="AJ99" s="121"/>
      <c r="AK99" s="121"/>
      <c r="AL99" s="121"/>
      <c r="AM99" s="121"/>
      <c r="AN99" s="121"/>
      <c r="AO99" s="121"/>
      <c r="AP99" s="121"/>
    </row>
    <row r="100" spans="1:57">
      <c r="A100" s="121"/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  <c r="AI100" s="121"/>
      <c r="AJ100" s="121"/>
      <c r="AK100" s="121"/>
      <c r="AL100" s="121"/>
      <c r="AM100" s="121"/>
      <c r="AN100" s="121"/>
      <c r="AO100" s="121"/>
      <c r="AP100" s="121"/>
    </row>
  </sheetData>
  <sheetProtection password="D62F" sheet="1" objects="1" scenarios="1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01 - Příprava území'!C2" display="/"/>
    <hyperlink ref="A96" location="'SO 201 - Most M1'!C2" display="/"/>
  </hyperlinks>
  <pageMargins left="0.39370078740157483" right="0.39370078740157483" top="0.59055118110236227" bottom="0.98425196850393704" header="0.39370078740157483" footer="0.39370078740157483"/>
  <pageSetup paperSize="9" fitToHeight="100" orientation="landscape" r:id="rId1"/>
  <headerFooter>
    <oddFooter>&amp;L&amp;F
&amp;A&amp;C21.01.2020
Stránkování 2-ZAD 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81"/>
  <sheetViews>
    <sheetView showGridLines="0" zoomScaleNormal="100" workbookViewId="0">
      <selection activeCell="I179" sqref="I17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6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121"/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46" s="1" customFormat="1" ht="36.950000000000003" customHeight="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18" t="s">
        <v>5</v>
      </c>
      <c r="M2" s="112"/>
      <c r="N2" s="112"/>
      <c r="O2" s="112"/>
      <c r="P2" s="112"/>
      <c r="Q2" s="112"/>
      <c r="R2" s="112"/>
      <c r="S2" s="112"/>
      <c r="T2" s="112"/>
      <c r="U2" s="112"/>
      <c r="V2" s="112"/>
      <c r="AT2" s="16" t="s">
        <v>86</v>
      </c>
    </row>
    <row r="3" spans="1:46" s="1" customFormat="1" ht="6.95" customHeight="1">
      <c r="A3" s="121"/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6" t="s">
        <v>87</v>
      </c>
    </row>
    <row r="4" spans="1:46" s="1" customFormat="1" ht="24.95" customHeight="1">
      <c r="A4" s="121"/>
      <c r="B4" s="124"/>
      <c r="C4" s="121"/>
      <c r="D4" s="125" t="s">
        <v>91</v>
      </c>
      <c r="E4" s="121"/>
      <c r="F4" s="121"/>
      <c r="G4" s="121"/>
      <c r="H4" s="121"/>
      <c r="I4" s="121"/>
      <c r="J4" s="121"/>
      <c r="K4" s="121"/>
      <c r="L4" s="18"/>
      <c r="M4" s="61" t="s">
        <v>10</v>
      </c>
      <c r="AT4" s="16" t="s">
        <v>3</v>
      </c>
    </row>
    <row r="5" spans="1:46" s="1" customFormat="1" ht="6.95" customHeight="1">
      <c r="A5" s="121"/>
      <c r="B5" s="124"/>
      <c r="C5" s="121"/>
      <c r="D5" s="121"/>
      <c r="E5" s="121"/>
      <c r="F5" s="121"/>
      <c r="G5" s="121"/>
      <c r="H5" s="121"/>
      <c r="I5" s="121"/>
      <c r="J5" s="121"/>
      <c r="K5" s="121"/>
      <c r="L5" s="18"/>
    </row>
    <row r="6" spans="1:46" s="1" customFormat="1" ht="12" customHeight="1">
      <c r="A6" s="121"/>
      <c r="B6" s="124"/>
      <c r="C6" s="121"/>
      <c r="D6" s="131" t="s">
        <v>16</v>
      </c>
      <c r="E6" s="121"/>
      <c r="F6" s="121"/>
      <c r="G6" s="121"/>
      <c r="H6" s="121"/>
      <c r="I6" s="121"/>
      <c r="J6" s="121"/>
      <c r="K6" s="121"/>
      <c r="L6" s="18"/>
    </row>
    <row r="7" spans="1:46" s="1" customFormat="1" ht="16.5" customHeight="1">
      <c r="A7" s="121"/>
      <c r="B7" s="124"/>
      <c r="C7" s="121"/>
      <c r="D7" s="121"/>
      <c r="E7" s="198" t="str">
        <f>'Rekapitulace zakázky'!K6</f>
        <v>Oprava mostu M1</v>
      </c>
      <c r="F7" s="199"/>
      <c r="G7" s="199"/>
      <c r="H7" s="199"/>
      <c r="I7" s="121"/>
      <c r="J7" s="121"/>
      <c r="K7" s="121"/>
      <c r="L7" s="18"/>
    </row>
    <row r="8" spans="1:46" s="2" customFormat="1" ht="12" customHeight="1">
      <c r="A8" s="136"/>
      <c r="B8" s="137"/>
      <c r="C8" s="136"/>
      <c r="D8" s="131" t="s">
        <v>92</v>
      </c>
      <c r="E8" s="136"/>
      <c r="F8" s="136"/>
      <c r="G8" s="136"/>
      <c r="H8" s="136"/>
      <c r="I8" s="136"/>
      <c r="J8" s="136"/>
      <c r="K8" s="136"/>
      <c r="L8" s="25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</row>
    <row r="9" spans="1:46" s="2" customFormat="1" ht="16.5" customHeight="1">
      <c r="A9" s="136"/>
      <c r="B9" s="137"/>
      <c r="C9" s="136"/>
      <c r="D9" s="136"/>
      <c r="E9" s="171" t="s">
        <v>93</v>
      </c>
      <c r="F9" s="200"/>
      <c r="G9" s="200"/>
      <c r="H9" s="200"/>
      <c r="I9" s="136"/>
      <c r="J9" s="136"/>
      <c r="K9" s="136"/>
      <c r="L9" s="25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pans="1:46" s="2" customFormat="1">
      <c r="A10" s="136"/>
      <c r="B10" s="137"/>
      <c r="C10" s="136"/>
      <c r="D10" s="136"/>
      <c r="E10" s="136"/>
      <c r="F10" s="136"/>
      <c r="G10" s="136"/>
      <c r="H10" s="136"/>
      <c r="I10" s="136"/>
      <c r="J10" s="136"/>
      <c r="K10" s="136"/>
      <c r="L10" s="25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pans="1:46" s="2" customFormat="1" ht="12" customHeight="1">
      <c r="A11" s="136"/>
      <c r="B11" s="137"/>
      <c r="C11" s="136"/>
      <c r="D11" s="131" t="s">
        <v>17</v>
      </c>
      <c r="E11" s="136"/>
      <c r="F11" s="132" t="s">
        <v>18</v>
      </c>
      <c r="G11" s="136"/>
      <c r="H11" s="136"/>
      <c r="I11" s="131" t="s">
        <v>19</v>
      </c>
      <c r="J11" s="132" t="s">
        <v>1</v>
      </c>
      <c r="K11" s="136"/>
      <c r="L11" s="25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pans="1:46" s="2" customFormat="1" ht="12" customHeight="1">
      <c r="A12" s="136"/>
      <c r="B12" s="137"/>
      <c r="C12" s="136"/>
      <c r="D12" s="131" t="s">
        <v>20</v>
      </c>
      <c r="E12" s="136"/>
      <c r="F12" s="132" t="s">
        <v>477</v>
      </c>
      <c r="G12" s="136"/>
      <c r="H12" s="136"/>
      <c r="I12" s="131" t="s">
        <v>21</v>
      </c>
      <c r="J12" s="201">
        <f>'Rekapitulace zakázky'!AN8</f>
        <v>43809</v>
      </c>
      <c r="K12" s="136"/>
      <c r="L12" s="25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pans="1:46" s="2" customFormat="1" ht="10.9" customHeight="1">
      <c r="A13" s="136"/>
      <c r="B13" s="137"/>
      <c r="C13" s="136"/>
      <c r="D13" s="136"/>
      <c r="E13" s="136"/>
      <c r="F13" s="136"/>
      <c r="G13" s="136"/>
      <c r="H13" s="136"/>
      <c r="I13" s="136"/>
      <c r="J13" s="136"/>
      <c r="K13" s="136"/>
      <c r="L13" s="25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pans="1:46" s="2" customFormat="1" ht="12" customHeight="1">
      <c r="A14" s="136"/>
      <c r="B14" s="137"/>
      <c r="C14" s="136"/>
      <c r="D14" s="131" t="s">
        <v>22</v>
      </c>
      <c r="E14" s="136"/>
      <c r="F14" s="136"/>
      <c r="G14" s="136"/>
      <c r="H14" s="136"/>
      <c r="I14" s="131" t="s">
        <v>23</v>
      </c>
      <c r="J14" s="132" t="s">
        <v>24</v>
      </c>
      <c r="K14" s="136"/>
      <c r="L14" s="25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pans="1:46" s="2" customFormat="1" ht="18" customHeight="1">
      <c r="A15" s="136"/>
      <c r="B15" s="137"/>
      <c r="C15" s="136"/>
      <c r="D15" s="136"/>
      <c r="E15" s="132" t="s">
        <v>478</v>
      </c>
      <c r="F15" s="136"/>
      <c r="G15" s="136"/>
      <c r="H15" s="136"/>
      <c r="I15" s="131" t="s">
        <v>25</v>
      </c>
      <c r="J15" s="132" t="s">
        <v>26</v>
      </c>
      <c r="K15" s="136"/>
      <c r="L15" s="25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46" s="2" customFormat="1" ht="6.95" customHeight="1">
      <c r="A16" s="136"/>
      <c r="B16" s="137"/>
      <c r="C16" s="136"/>
      <c r="D16" s="136"/>
      <c r="E16" s="136"/>
      <c r="F16" s="136"/>
      <c r="G16" s="136"/>
      <c r="H16" s="136"/>
      <c r="I16" s="136"/>
      <c r="J16" s="136"/>
      <c r="K16" s="136"/>
      <c r="L16" s="25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pans="1:31" s="2" customFormat="1" ht="12" customHeight="1">
      <c r="A17" s="136"/>
      <c r="B17" s="137"/>
      <c r="C17" s="136"/>
      <c r="D17" s="131" t="s">
        <v>27</v>
      </c>
      <c r="E17" s="136"/>
      <c r="F17" s="136"/>
      <c r="G17" s="136"/>
      <c r="H17" s="136"/>
      <c r="I17" s="131" t="s">
        <v>23</v>
      </c>
      <c r="J17" s="108" t="str">
        <f>'Rekapitulace zakázky'!AN13</f>
        <v>Vyplň údaj</v>
      </c>
      <c r="K17" s="136"/>
      <c r="L17" s="25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pans="1:31" s="2" customFormat="1" ht="18" customHeight="1">
      <c r="A18" s="136"/>
      <c r="B18" s="137"/>
      <c r="C18" s="136"/>
      <c r="D18" s="136"/>
      <c r="E18" s="119" t="str">
        <f>'Rekapitulace zakázky'!E14</f>
        <v>Vyplň údaj</v>
      </c>
      <c r="F18" s="256"/>
      <c r="G18" s="256"/>
      <c r="H18" s="256"/>
      <c r="I18" s="131" t="s">
        <v>25</v>
      </c>
      <c r="J18" s="108" t="str">
        <f>'Rekapitulace zakázky'!AN14</f>
        <v>Vyplň údaj</v>
      </c>
      <c r="K18" s="136"/>
      <c r="L18" s="25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pans="1:31" s="2" customFormat="1" ht="6.95" customHeight="1">
      <c r="A19" s="136"/>
      <c r="B19" s="137"/>
      <c r="C19" s="136"/>
      <c r="D19" s="136"/>
      <c r="E19" s="136"/>
      <c r="F19" s="136"/>
      <c r="G19" s="136"/>
      <c r="H19" s="136"/>
      <c r="I19" s="136"/>
      <c r="J19" s="136"/>
      <c r="K19" s="136"/>
      <c r="L19" s="25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pans="1:31" s="2" customFormat="1" ht="12" customHeight="1">
      <c r="A20" s="136"/>
      <c r="B20" s="137"/>
      <c r="C20" s="136"/>
      <c r="D20" s="131" t="s">
        <v>29</v>
      </c>
      <c r="E20" s="136"/>
      <c r="F20" s="136"/>
      <c r="G20" s="136"/>
      <c r="H20" s="136"/>
      <c r="I20" s="131" t="s">
        <v>23</v>
      </c>
      <c r="J20" s="132" t="s">
        <v>30</v>
      </c>
      <c r="K20" s="136"/>
      <c r="L20" s="25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pans="1:31" s="2" customFormat="1" ht="18" customHeight="1">
      <c r="A21" s="136"/>
      <c r="B21" s="137"/>
      <c r="C21" s="136"/>
      <c r="D21" s="136"/>
      <c r="E21" s="132" t="s">
        <v>31</v>
      </c>
      <c r="F21" s="136"/>
      <c r="G21" s="136"/>
      <c r="H21" s="136"/>
      <c r="I21" s="131" t="s">
        <v>25</v>
      </c>
      <c r="J21" s="132" t="s">
        <v>32</v>
      </c>
      <c r="K21" s="136"/>
      <c r="L21" s="25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pans="1:31" s="2" customFormat="1" ht="6.95" customHeight="1">
      <c r="A22" s="136"/>
      <c r="B22" s="137"/>
      <c r="C22" s="136"/>
      <c r="D22" s="136"/>
      <c r="E22" s="136"/>
      <c r="F22" s="136"/>
      <c r="G22" s="136"/>
      <c r="H22" s="136"/>
      <c r="I22" s="136"/>
      <c r="J22" s="136"/>
      <c r="K22" s="136"/>
      <c r="L22" s="25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s="2" customFormat="1" ht="12" customHeight="1">
      <c r="A23" s="136"/>
      <c r="B23" s="137"/>
      <c r="C23" s="136"/>
      <c r="D23" s="131" t="s">
        <v>34</v>
      </c>
      <c r="E23" s="136"/>
      <c r="F23" s="136"/>
      <c r="G23" s="136"/>
      <c r="H23" s="136"/>
      <c r="I23" s="131" t="s">
        <v>23</v>
      </c>
      <c r="J23" s="132"/>
      <c r="K23" s="136"/>
      <c r="L23" s="25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s="2" customFormat="1" ht="18" customHeight="1">
      <c r="A24" s="136"/>
      <c r="B24" s="137"/>
      <c r="C24" s="136"/>
      <c r="D24" s="136"/>
      <c r="E24" s="132"/>
      <c r="F24" s="136"/>
      <c r="G24" s="136"/>
      <c r="H24" s="136"/>
      <c r="I24" s="131" t="s">
        <v>25</v>
      </c>
      <c r="J24" s="132" t="s">
        <v>1</v>
      </c>
      <c r="K24" s="136"/>
      <c r="L24" s="25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pans="1:31" s="2" customFormat="1" ht="6.95" customHeight="1">
      <c r="A25" s="136"/>
      <c r="B25" s="137"/>
      <c r="C25" s="136"/>
      <c r="D25" s="136"/>
      <c r="E25" s="136"/>
      <c r="F25" s="136"/>
      <c r="G25" s="136"/>
      <c r="H25" s="136"/>
      <c r="I25" s="136"/>
      <c r="J25" s="136"/>
      <c r="K25" s="136"/>
      <c r="L25" s="25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s="2" customFormat="1" ht="12" customHeight="1">
      <c r="A26" s="136"/>
      <c r="B26" s="137"/>
      <c r="C26" s="136"/>
      <c r="D26" s="131" t="s">
        <v>35</v>
      </c>
      <c r="E26" s="136"/>
      <c r="F26" s="136"/>
      <c r="G26" s="136"/>
      <c r="H26" s="136"/>
      <c r="I26" s="136"/>
      <c r="J26" s="136"/>
      <c r="K26" s="136"/>
      <c r="L26" s="25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pans="1:31" s="8" customFormat="1" ht="47.25" customHeight="1">
      <c r="A27" s="202"/>
      <c r="B27" s="203"/>
      <c r="C27" s="202"/>
      <c r="D27" s="202"/>
      <c r="E27" s="134" t="s">
        <v>36</v>
      </c>
      <c r="F27" s="134"/>
      <c r="G27" s="134"/>
      <c r="H27" s="134"/>
      <c r="I27" s="202"/>
      <c r="J27" s="202"/>
      <c r="K27" s="202"/>
      <c r="L27" s="63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</row>
    <row r="28" spans="1:31" s="2" customFormat="1" ht="6.95" customHeight="1">
      <c r="A28" s="136"/>
      <c r="B28" s="137"/>
      <c r="C28" s="136"/>
      <c r="D28" s="136"/>
      <c r="E28" s="136"/>
      <c r="F28" s="136"/>
      <c r="G28" s="136"/>
      <c r="H28" s="136"/>
      <c r="I28" s="136"/>
      <c r="J28" s="136"/>
      <c r="K28" s="136"/>
      <c r="L28" s="25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s="2" customFormat="1" ht="6.95" customHeight="1">
      <c r="A29" s="136"/>
      <c r="B29" s="137"/>
      <c r="C29" s="136"/>
      <c r="D29" s="204"/>
      <c r="E29" s="204"/>
      <c r="F29" s="204"/>
      <c r="G29" s="204"/>
      <c r="H29" s="204"/>
      <c r="I29" s="204"/>
      <c r="J29" s="204"/>
      <c r="K29" s="204"/>
      <c r="L29" s="25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</row>
    <row r="30" spans="1:31" s="2" customFormat="1" ht="25.35" customHeight="1">
      <c r="A30" s="136"/>
      <c r="B30" s="137"/>
      <c r="C30" s="136"/>
      <c r="D30" s="205" t="s">
        <v>37</v>
      </c>
      <c r="E30" s="136"/>
      <c r="F30" s="136"/>
      <c r="G30" s="136"/>
      <c r="H30" s="136"/>
      <c r="I30" s="136"/>
      <c r="J30" s="206">
        <f>ROUND(J121, 2)</f>
        <v>0</v>
      </c>
      <c r="K30" s="136"/>
      <c r="L30" s="25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s="2" customFormat="1" ht="6.95" customHeight="1">
      <c r="A31" s="136"/>
      <c r="B31" s="137"/>
      <c r="C31" s="136"/>
      <c r="D31" s="204"/>
      <c r="E31" s="204"/>
      <c r="F31" s="204"/>
      <c r="G31" s="204"/>
      <c r="H31" s="204"/>
      <c r="I31" s="204"/>
      <c r="J31" s="204"/>
      <c r="K31" s="204"/>
      <c r="L31" s="25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s="2" customFormat="1" ht="14.45" customHeight="1">
      <c r="A32" s="136"/>
      <c r="B32" s="137"/>
      <c r="C32" s="136"/>
      <c r="D32" s="136"/>
      <c r="E32" s="136"/>
      <c r="F32" s="207" t="s">
        <v>39</v>
      </c>
      <c r="G32" s="136"/>
      <c r="H32" s="136"/>
      <c r="I32" s="207" t="s">
        <v>38</v>
      </c>
      <c r="J32" s="207" t="s">
        <v>40</v>
      </c>
      <c r="K32" s="136"/>
      <c r="L32" s="25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1" s="2" customFormat="1" ht="14.45" customHeight="1">
      <c r="A33" s="136"/>
      <c r="B33" s="137"/>
      <c r="C33" s="136"/>
      <c r="D33" s="208" t="s">
        <v>41</v>
      </c>
      <c r="E33" s="131" t="s">
        <v>42</v>
      </c>
      <c r="F33" s="209">
        <f>ROUND((SUM(BE121:BE180)),  2)</f>
        <v>0</v>
      </c>
      <c r="G33" s="136"/>
      <c r="H33" s="136"/>
      <c r="I33" s="210">
        <v>0.21</v>
      </c>
      <c r="J33" s="209">
        <f>ROUND(((SUM(BE121:BE180))*I33),  2)</f>
        <v>0</v>
      </c>
      <c r="K33" s="136"/>
      <c r="L33" s="25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pans="1:31" s="2" customFormat="1" ht="14.45" customHeight="1">
      <c r="A34" s="136"/>
      <c r="B34" s="137"/>
      <c r="C34" s="136"/>
      <c r="D34" s="136"/>
      <c r="E34" s="131" t="s">
        <v>43</v>
      </c>
      <c r="F34" s="209">
        <f>ROUND((SUM(BF121:BF180)),  2)</f>
        <v>0</v>
      </c>
      <c r="G34" s="136"/>
      <c r="H34" s="136"/>
      <c r="I34" s="210">
        <v>0.15</v>
      </c>
      <c r="J34" s="209">
        <f>ROUND(((SUM(BF121:BF180))*I34),  2)</f>
        <v>0</v>
      </c>
      <c r="K34" s="136"/>
      <c r="L34" s="25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1" s="2" customFormat="1" ht="14.45" hidden="1" customHeight="1">
      <c r="A35" s="136"/>
      <c r="B35" s="137"/>
      <c r="C35" s="136"/>
      <c r="D35" s="136"/>
      <c r="E35" s="131" t="s">
        <v>44</v>
      </c>
      <c r="F35" s="209">
        <f>ROUND((SUM(BG121:BG180)),  2)</f>
        <v>0</v>
      </c>
      <c r="G35" s="136"/>
      <c r="H35" s="136"/>
      <c r="I35" s="210">
        <v>0.21</v>
      </c>
      <c r="J35" s="209">
        <f>0</f>
        <v>0</v>
      </c>
      <c r="K35" s="136"/>
      <c r="L35" s="25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31" s="2" customFormat="1" ht="14.45" hidden="1" customHeight="1">
      <c r="A36" s="136"/>
      <c r="B36" s="137"/>
      <c r="C36" s="136"/>
      <c r="D36" s="136"/>
      <c r="E36" s="131" t="s">
        <v>45</v>
      </c>
      <c r="F36" s="209">
        <f>ROUND((SUM(BH121:BH180)),  2)</f>
        <v>0</v>
      </c>
      <c r="G36" s="136"/>
      <c r="H36" s="136"/>
      <c r="I36" s="210">
        <v>0.15</v>
      </c>
      <c r="J36" s="209">
        <f>0</f>
        <v>0</v>
      </c>
      <c r="K36" s="136"/>
      <c r="L36" s="25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31" s="2" customFormat="1" ht="14.45" hidden="1" customHeight="1">
      <c r="A37" s="136"/>
      <c r="B37" s="137"/>
      <c r="C37" s="136"/>
      <c r="D37" s="136"/>
      <c r="E37" s="131" t="s">
        <v>46</v>
      </c>
      <c r="F37" s="209">
        <f>ROUND((SUM(BI121:BI180)),  2)</f>
        <v>0</v>
      </c>
      <c r="G37" s="136"/>
      <c r="H37" s="136"/>
      <c r="I37" s="210">
        <v>0</v>
      </c>
      <c r="J37" s="209">
        <f>0</f>
        <v>0</v>
      </c>
      <c r="K37" s="136"/>
      <c r="L37" s="25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31" s="2" customFormat="1" ht="6.95" customHeight="1">
      <c r="A38" s="136"/>
      <c r="B38" s="137"/>
      <c r="C38" s="136"/>
      <c r="D38" s="136"/>
      <c r="E38" s="136"/>
      <c r="F38" s="136"/>
      <c r="G38" s="136"/>
      <c r="H38" s="136"/>
      <c r="I38" s="136"/>
      <c r="J38" s="136"/>
      <c r="K38" s="136"/>
      <c r="L38" s="25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 s="2" customFormat="1" ht="25.35" customHeight="1">
      <c r="A39" s="136"/>
      <c r="B39" s="137"/>
      <c r="C39" s="211"/>
      <c r="D39" s="212" t="s">
        <v>47</v>
      </c>
      <c r="E39" s="179"/>
      <c r="F39" s="179"/>
      <c r="G39" s="213" t="s">
        <v>48</v>
      </c>
      <c r="H39" s="214" t="s">
        <v>49</v>
      </c>
      <c r="I39" s="179"/>
      <c r="J39" s="215">
        <f>SUM(J30:J37)</f>
        <v>0</v>
      </c>
      <c r="K39" s="216"/>
      <c r="L39" s="25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 s="2" customFormat="1" ht="14.45" hidden="1" customHeight="1">
      <c r="A40" s="136"/>
      <c r="B40" s="137"/>
      <c r="C40" s="136"/>
      <c r="D40" s="136"/>
      <c r="E40" s="136"/>
      <c r="F40" s="136"/>
      <c r="G40" s="136"/>
      <c r="H40" s="136"/>
      <c r="I40" s="136"/>
      <c r="J40" s="136"/>
      <c r="K40" s="136"/>
      <c r="L40" s="25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 s="1" customFormat="1" ht="14.45" hidden="1" customHeight="1">
      <c r="A41" s="121"/>
      <c r="B41" s="124"/>
      <c r="C41" s="121"/>
      <c r="D41" s="121"/>
      <c r="E41" s="121"/>
      <c r="F41" s="121"/>
      <c r="G41" s="121"/>
      <c r="H41" s="121"/>
      <c r="I41" s="121"/>
      <c r="J41" s="121"/>
      <c r="K41" s="121"/>
      <c r="L41" s="18"/>
    </row>
    <row r="42" spans="1:31" s="1" customFormat="1" ht="14.45" hidden="1" customHeight="1">
      <c r="A42" s="121"/>
      <c r="B42" s="124"/>
      <c r="C42" s="121"/>
      <c r="D42" s="121"/>
      <c r="E42" s="121"/>
      <c r="F42" s="121"/>
      <c r="G42" s="121"/>
      <c r="H42" s="121"/>
      <c r="I42" s="121"/>
      <c r="J42" s="121"/>
      <c r="K42" s="121"/>
      <c r="L42" s="18"/>
    </row>
    <row r="43" spans="1:31" s="1" customFormat="1" ht="14.45" hidden="1" customHeight="1">
      <c r="A43" s="121"/>
      <c r="B43" s="124"/>
      <c r="C43" s="121"/>
      <c r="D43" s="121"/>
      <c r="E43" s="121"/>
      <c r="F43" s="121"/>
      <c r="G43" s="121"/>
      <c r="H43" s="121"/>
      <c r="I43" s="121"/>
      <c r="J43" s="121"/>
      <c r="K43" s="121"/>
      <c r="L43" s="18"/>
    </row>
    <row r="44" spans="1:31" s="1" customFormat="1" ht="14.45" hidden="1" customHeight="1">
      <c r="A44" s="121"/>
      <c r="B44" s="124"/>
      <c r="C44" s="121"/>
      <c r="D44" s="121"/>
      <c r="E44" s="121"/>
      <c r="F44" s="121"/>
      <c r="G44" s="121"/>
      <c r="H44" s="121"/>
      <c r="I44" s="121"/>
      <c r="J44" s="121"/>
      <c r="K44" s="121"/>
      <c r="L44" s="18"/>
    </row>
    <row r="45" spans="1:31" s="1" customFormat="1" ht="14.45" hidden="1" customHeight="1">
      <c r="A45" s="121"/>
      <c r="B45" s="124"/>
      <c r="C45" s="121"/>
      <c r="D45" s="121"/>
      <c r="E45" s="121"/>
      <c r="F45" s="121"/>
      <c r="G45" s="121"/>
      <c r="H45" s="121"/>
      <c r="I45" s="121"/>
      <c r="J45" s="121"/>
      <c r="K45" s="121"/>
      <c r="L45" s="18"/>
    </row>
    <row r="46" spans="1:31" s="1" customFormat="1" ht="14.45" hidden="1" customHeight="1">
      <c r="A46" s="121"/>
      <c r="B46" s="124"/>
      <c r="C46" s="121"/>
      <c r="D46" s="121"/>
      <c r="E46" s="121"/>
      <c r="F46" s="121"/>
      <c r="G46" s="121"/>
      <c r="H46" s="121"/>
      <c r="I46" s="121"/>
      <c r="J46" s="121"/>
      <c r="K46" s="121"/>
      <c r="L46" s="18"/>
    </row>
    <row r="47" spans="1:31" s="1" customFormat="1" ht="14.45" hidden="1" customHeight="1">
      <c r="A47" s="121"/>
      <c r="B47" s="124"/>
      <c r="C47" s="121"/>
      <c r="D47" s="121"/>
      <c r="E47" s="121"/>
      <c r="F47" s="121"/>
      <c r="G47" s="121"/>
      <c r="H47" s="121"/>
      <c r="I47" s="121"/>
      <c r="J47" s="121"/>
      <c r="K47" s="121"/>
      <c r="L47" s="18"/>
    </row>
    <row r="48" spans="1:31" s="1" customFormat="1" ht="14.45" hidden="1" customHeight="1">
      <c r="A48" s="121"/>
      <c r="B48" s="124"/>
      <c r="C48" s="121"/>
      <c r="D48" s="121"/>
      <c r="E48" s="121"/>
      <c r="F48" s="121"/>
      <c r="G48" s="121"/>
      <c r="H48" s="121"/>
      <c r="I48" s="121"/>
      <c r="J48" s="121"/>
      <c r="K48" s="121"/>
      <c r="L48" s="18"/>
    </row>
    <row r="49" spans="1:31" s="1" customFormat="1" ht="14.45" hidden="1" customHeight="1">
      <c r="A49" s="121"/>
      <c r="B49" s="124"/>
      <c r="C49" s="121"/>
      <c r="D49" s="121"/>
      <c r="E49" s="121"/>
      <c r="F49" s="121"/>
      <c r="G49" s="121"/>
      <c r="H49" s="121"/>
      <c r="I49" s="121"/>
      <c r="J49" s="121"/>
      <c r="K49" s="121"/>
      <c r="L49" s="18"/>
    </row>
    <row r="50" spans="1:31" s="2" customFormat="1" ht="14.45" hidden="1" customHeight="1">
      <c r="A50" s="156"/>
      <c r="B50" s="157"/>
      <c r="C50" s="156"/>
      <c r="D50" s="158" t="s">
        <v>50</v>
      </c>
      <c r="E50" s="159"/>
      <c r="F50" s="159"/>
      <c r="G50" s="158" t="s">
        <v>51</v>
      </c>
      <c r="H50" s="159"/>
      <c r="I50" s="159"/>
      <c r="J50" s="159"/>
      <c r="K50" s="159"/>
      <c r="L50" s="25"/>
    </row>
    <row r="51" spans="1:31" hidden="1">
      <c r="A51" s="121"/>
      <c r="B51" s="124"/>
      <c r="C51" s="121"/>
      <c r="D51" s="121"/>
      <c r="E51" s="121"/>
      <c r="F51" s="121"/>
      <c r="G51" s="121"/>
      <c r="H51" s="121"/>
      <c r="I51" s="121"/>
      <c r="J51" s="121"/>
      <c r="K51" s="121"/>
      <c r="L51" s="18"/>
    </row>
    <row r="52" spans="1:31" hidden="1">
      <c r="A52" s="121"/>
      <c r="B52" s="124"/>
      <c r="C52" s="121"/>
      <c r="D52" s="121"/>
      <c r="E52" s="121"/>
      <c r="F52" s="121"/>
      <c r="G52" s="121"/>
      <c r="H52" s="121"/>
      <c r="I52" s="121"/>
      <c r="J52" s="121"/>
      <c r="K52" s="121"/>
      <c r="L52" s="18"/>
    </row>
    <row r="53" spans="1:31" hidden="1">
      <c r="A53" s="121"/>
      <c r="B53" s="124"/>
      <c r="C53" s="121"/>
      <c r="D53" s="121"/>
      <c r="E53" s="121"/>
      <c r="F53" s="121"/>
      <c r="G53" s="121"/>
      <c r="H53" s="121"/>
      <c r="I53" s="121"/>
      <c r="J53" s="121"/>
      <c r="K53" s="121"/>
      <c r="L53" s="18"/>
    </row>
    <row r="54" spans="1:31" hidden="1">
      <c r="A54" s="121"/>
      <c r="B54" s="124"/>
      <c r="C54" s="121"/>
      <c r="D54" s="121"/>
      <c r="E54" s="121"/>
      <c r="F54" s="121"/>
      <c r="G54" s="121"/>
      <c r="H54" s="121"/>
      <c r="I54" s="121"/>
      <c r="J54" s="121"/>
      <c r="K54" s="121"/>
      <c r="L54" s="18"/>
    </row>
    <row r="55" spans="1:31" hidden="1">
      <c r="A55" s="121"/>
      <c r="B55" s="124"/>
      <c r="C55" s="121"/>
      <c r="D55" s="121"/>
      <c r="E55" s="121"/>
      <c r="F55" s="121"/>
      <c r="G55" s="121"/>
      <c r="H55" s="121"/>
      <c r="I55" s="121"/>
      <c r="J55" s="121"/>
      <c r="K55" s="121"/>
      <c r="L55" s="18"/>
    </row>
    <row r="56" spans="1:31" hidden="1">
      <c r="A56" s="121"/>
      <c r="B56" s="124"/>
      <c r="C56" s="121"/>
      <c r="D56" s="121"/>
      <c r="E56" s="121"/>
      <c r="F56" s="121"/>
      <c r="G56" s="121"/>
      <c r="H56" s="121"/>
      <c r="I56" s="121"/>
      <c r="J56" s="121"/>
      <c r="K56" s="121"/>
      <c r="L56" s="18"/>
    </row>
    <row r="57" spans="1:31" hidden="1">
      <c r="A57" s="121"/>
      <c r="B57" s="124"/>
      <c r="C57" s="121"/>
      <c r="D57" s="121"/>
      <c r="E57" s="121"/>
      <c r="F57" s="121"/>
      <c r="G57" s="121"/>
      <c r="H57" s="121"/>
      <c r="I57" s="121"/>
      <c r="J57" s="121"/>
      <c r="K57" s="121"/>
      <c r="L57" s="18"/>
    </row>
    <row r="58" spans="1:31" hidden="1">
      <c r="A58" s="121"/>
      <c r="B58" s="124"/>
      <c r="C58" s="121"/>
      <c r="D58" s="121"/>
      <c r="E58" s="121"/>
      <c r="F58" s="121"/>
      <c r="G58" s="121"/>
      <c r="H58" s="121"/>
      <c r="I58" s="121"/>
      <c r="J58" s="121"/>
      <c r="K58" s="121"/>
      <c r="L58" s="18"/>
    </row>
    <row r="59" spans="1:31" hidden="1">
      <c r="A59" s="121"/>
      <c r="B59" s="124"/>
      <c r="C59" s="121"/>
      <c r="D59" s="121"/>
      <c r="E59" s="121"/>
      <c r="F59" s="121"/>
      <c r="G59" s="121"/>
      <c r="H59" s="121"/>
      <c r="I59" s="121"/>
      <c r="J59" s="121"/>
      <c r="K59" s="121"/>
      <c r="L59" s="18"/>
    </row>
    <row r="60" spans="1:31" hidden="1">
      <c r="A60" s="121"/>
      <c r="B60" s="124"/>
      <c r="C60" s="121"/>
      <c r="D60" s="121"/>
      <c r="E60" s="121"/>
      <c r="F60" s="121"/>
      <c r="G60" s="121"/>
      <c r="H60" s="121"/>
      <c r="I60" s="121"/>
      <c r="J60" s="121"/>
      <c r="K60" s="121"/>
      <c r="L60" s="18"/>
    </row>
    <row r="61" spans="1:31" s="2" customFormat="1" ht="12.75" hidden="1">
      <c r="A61" s="136"/>
      <c r="B61" s="137"/>
      <c r="C61" s="136"/>
      <c r="D61" s="160" t="s">
        <v>52</v>
      </c>
      <c r="E61" s="139"/>
      <c r="F61" s="217" t="s">
        <v>53</v>
      </c>
      <c r="G61" s="160" t="s">
        <v>52</v>
      </c>
      <c r="H61" s="139"/>
      <c r="I61" s="139"/>
      <c r="J61" s="218" t="s">
        <v>53</v>
      </c>
      <c r="K61" s="139"/>
      <c r="L61" s="25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 hidden="1">
      <c r="A62" s="121"/>
      <c r="B62" s="124"/>
      <c r="C62" s="121"/>
      <c r="D62" s="121"/>
      <c r="E62" s="121"/>
      <c r="F62" s="121"/>
      <c r="G62" s="121"/>
      <c r="H62" s="121"/>
      <c r="I62" s="121"/>
      <c r="J62" s="121"/>
      <c r="K62" s="121"/>
      <c r="L62" s="18"/>
    </row>
    <row r="63" spans="1:31" hidden="1">
      <c r="A63" s="121"/>
      <c r="B63" s="124"/>
      <c r="C63" s="121"/>
      <c r="D63" s="121"/>
      <c r="E63" s="121"/>
      <c r="F63" s="121"/>
      <c r="G63" s="121"/>
      <c r="H63" s="121"/>
      <c r="I63" s="121"/>
      <c r="J63" s="121"/>
      <c r="K63" s="121"/>
      <c r="L63" s="18"/>
    </row>
    <row r="64" spans="1:31" hidden="1">
      <c r="A64" s="121"/>
      <c r="B64" s="124"/>
      <c r="C64" s="121"/>
      <c r="D64" s="121"/>
      <c r="E64" s="121"/>
      <c r="F64" s="121"/>
      <c r="G64" s="121"/>
      <c r="H64" s="121"/>
      <c r="I64" s="121"/>
      <c r="J64" s="121"/>
      <c r="K64" s="121"/>
      <c r="L64" s="18"/>
    </row>
    <row r="65" spans="1:31" s="2" customFormat="1" ht="12.75" hidden="1">
      <c r="A65" s="136"/>
      <c r="B65" s="137"/>
      <c r="C65" s="136"/>
      <c r="D65" s="158" t="s">
        <v>54</v>
      </c>
      <c r="E65" s="161"/>
      <c r="F65" s="161"/>
      <c r="G65" s="158" t="s">
        <v>55</v>
      </c>
      <c r="H65" s="161"/>
      <c r="I65" s="161"/>
      <c r="J65" s="161"/>
      <c r="K65" s="161"/>
      <c r="L65" s="25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</row>
    <row r="66" spans="1:31" hidden="1">
      <c r="A66" s="121"/>
      <c r="B66" s="124"/>
      <c r="C66" s="121"/>
      <c r="D66" s="121"/>
      <c r="E66" s="121"/>
      <c r="F66" s="121"/>
      <c r="G66" s="121"/>
      <c r="H66" s="121"/>
      <c r="I66" s="121"/>
      <c r="J66" s="121"/>
      <c r="K66" s="121"/>
      <c r="L66" s="18"/>
    </row>
    <row r="67" spans="1:31" hidden="1">
      <c r="A67" s="121"/>
      <c r="B67" s="124"/>
      <c r="C67" s="121"/>
      <c r="D67" s="121"/>
      <c r="E67" s="121"/>
      <c r="F67" s="121"/>
      <c r="G67" s="121"/>
      <c r="H67" s="121"/>
      <c r="I67" s="121"/>
      <c r="J67" s="121"/>
      <c r="K67" s="121"/>
      <c r="L67" s="18"/>
    </row>
    <row r="68" spans="1:31" hidden="1">
      <c r="A68" s="121"/>
      <c r="B68" s="124"/>
      <c r="C68" s="121"/>
      <c r="D68" s="121"/>
      <c r="E68" s="121"/>
      <c r="F68" s="121"/>
      <c r="G68" s="121"/>
      <c r="H68" s="121"/>
      <c r="I68" s="121"/>
      <c r="J68" s="121"/>
      <c r="K68" s="121"/>
      <c r="L68" s="18"/>
    </row>
    <row r="69" spans="1:31" hidden="1">
      <c r="A69" s="121"/>
      <c r="B69" s="124"/>
      <c r="C69" s="121"/>
      <c r="D69" s="121"/>
      <c r="E69" s="121"/>
      <c r="F69" s="121"/>
      <c r="G69" s="121"/>
      <c r="H69" s="121"/>
      <c r="I69" s="121"/>
      <c r="J69" s="121"/>
      <c r="K69" s="121"/>
      <c r="L69" s="18"/>
    </row>
    <row r="70" spans="1:31" hidden="1">
      <c r="A70" s="121"/>
      <c r="B70" s="124"/>
      <c r="C70" s="121"/>
      <c r="D70" s="121"/>
      <c r="E70" s="121"/>
      <c r="F70" s="121"/>
      <c r="G70" s="121"/>
      <c r="H70" s="121"/>
      <c r="I70" s="121"/>
      <c r="J70" s="121"/>
      <c r="K70" s="121"/>
      <c r="L70" s="18"/>
    </row>
    <row r="71" spans="1:31" hidden="1">
      <c r="A71" s="121"/>
      <c r="B71" s="124"/>
      <c r="C71" s="121"/>
      <c r="D71" s="121"/>
      <c r="E71" s="121"/>
      <c r="F71" s="121"/>
      <c r="G71" s="121"/>
      <c r="H71" s="121"/>
      <c r="I71" s="121"/>
      <c r="J71" s="121"/>
      <c r="K71" s="121"/>
      <c r="L71" s="18"/>
    </row>
    <row r="72" spans="1:31" hidden="1">
      <c r="A72" s="121"/>
      <c r="B72" s="124"/>
      <c r="C72" s="121"/>
      <c r="D72" s="121"/>
      <c r="E72" s="121"/>
      <c r="F72" s="121"/>
      <c r="G72" s="121"/>
      <c r="H72" s="121"/>
      <c r="I72" s="121"/>
      <c r="J72" s="121"/>
      <c r="K72" s="121"/>
      <c r="L72" s="18"/>
    </row>
    <row r="73" spans="1:31" hidden="1">
      <c r="A73" s="121"/>
      <c r="B73" s="124"/>
      <c r="C73" s="121"/>
      <c r="D73" s="121"/>
      <c r="E73" s="121"/>
      <c r="F73" s="121"/>
      <c r="G73" s="121"/>
      <c r="H73" s="121"/>
      <c r="I73" s="121"/>
      <c r="J73" s="121"/>
      <c r="K73" s="121"/>
      <c r="L73" s="18"/>
    </row>
    <row r="74" spans="1:31" hidden="1">
      <c r="A74" s="121"/>
      <c r="B74" s="124"/>
      <c r="C74" s="121"/>
      <c r="D74" s="121"/>
      <c r="E74" s="121"/>
      <c r="F74" s="121"/>
      <c r="G74" s="121"/>
      <c r="H74" s="121"/>
      <c r="I74" s="121"/>
      <c r="J74" s="121"/>
      <c r="K74" s="121"/>
      <c r="L74" s="18"/>
    </row>
    <row r="75" spans="1:31" hidden="1">
      <c r="A75" s="121"/>
      <c r="B75" s="124"/>
      <c r="C75" s="121"/>
      <c r="D75" s="121"/>
      <c r="E75" s="121"/>
      <c r="F75" s="121"/>
      <c r="G75" s="121"/>
      <c r="H75" s="121"/>
      <c r="I75" s="121"/>
      <c r="J75" s="121"/>
      <c r="K75" s="121"/>
      <c r="L75" s="18"/>
    </row>
    <row r="76" spans="1:31" s="2" customFormat="1" ht="12.75" hidden="1">
      <c r="A76" s="136"/>
      <c r="B76" s="137"/>
      <c r="C76" s="136"/>
      <c r="D76" s="160" t="s">
        <v>52</v>
      </c>
      <c r="E76" s="139"/>
      <c r="F76" s="217" t="s">
        <v>53</v>
      </c>
      <c r="G76" s="160" t="s">
        <v>52</v>
      </c>
      <c r="H76" s="139"/>
      <c r="I76" s="139"/>
      <c r="J76" s="218" t="s">
        <v>53</v>
      </c>
      <c r="K76" s="139"/>
      <c r="L76" s="25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</row>
    <row r="77" spans="1:31" s="2" customFormat="1" ht="14.45" customHeight="1">
      <c r="A77" s="136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25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78" spans="1:31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</row>
    <row r="79" spans="1:31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</row>
    <row r="80" spans="1:31">
      <c r="A80" s="121"/>
      <c r="B80" s="121"/>
      <c r="C80" s="121"/>
      <c r="D80" s="121"/>
      <c r="E80" s="121"/>
      <c r="F80" s="121"/>
      <c r="G80" s="121"/>
      <c r="H80" s="121"/>
      <c r="I80" s="121"/>
      <c r="J80" s="121"/>
      <c r="K80" s="121"/>
    </row>
    <row r="81" spans="1:47" s="2" customFormat="1" ht="6.95" customHeight="1">
      <c r="A81" s="136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25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</row>
    <row r="82" spans="1:47" s="2" customFormat="1" ht="24.95" customHeight="1">
      <c r="A82" s="136"/>
      <c r="B82" s="137"/>
      <c r="C82" s="125" t="s">
        <v>94</v>
      </c>
      <c r="D82" s="136"/>
      <c r="E82" s="136"/>
      <c r="F82" s="136"/>
      <c r="G82" s="136"/>
      <c r="H82" s="136"/>
      <c r="I82" s="136"/>
      <c r="J82" s="136"/>
      <c r="K82" s="136"/>
      <c r="L82" s="25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3" spans="1:47" s="2" customFormat="1" ht="6.95" customHeight="1">
      <c r="A83" s="136"/>
      <c r="B83" s="137"/>
      <c r="C83" s="136"/>
      <c r="D83" s="136"/>
      <c r="E83" s="136"/>
      <c r="F83" s="136"/>
      <c r="G83" s="136"/>
      <c r="H83" s="136"/>
      <c r="I83" s="136"/>
      <c r="J83" s="136"/>
      <c r="K83" s="136"/>
      <c r="L83" s="25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pans="1:47" s="2" customFormat="1" ht="12" customHeight="1">
      <c r="A84" s="136"/>
      <c r="B84" s="137"/>
      <c r="C84" s="131" t="s">
        <v>16</v>
      </c>
      <c r="D84" s="136"/>
      <c r="E84" s="136"/>
      <c r="F84" s="136"/>
      <c r="G84" s="136"/>
      <c r="H84" s="136"/>
      <c r="I84" s="136"/>
      <c r="J84" s="136"/>
      <c r="K84" s="136"/>
      <c r="L84" s="25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pans="1:47" s="2" customFormat="1" ht="16.5" customHeight="1">
      <c r="A85" s="136"/>
      <c r="B85" s="137"/>
      <c r="C85" s="136"/>
      <c r="D85" s="136"/>
      <c r="E85" s="198" t="str">
        <f>E7</f>
        <v>Oprava mostu M1</v>
      </c>
      <c r="F85" s="199"/>
      <c r="G85" s="199"/>
      <c r="H85" s="199"/>
      <c r="I85" s="136"/>
      <c r="J85" s="136"/>
      <c r="K85" s="136"/>
      <c r="L85" s="25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</row>
    <row r="86" spans="1:47" s="2" customFormat="1" ht="12" customHeight="1">
      <c r="A86" s="136"/>
      <c r="B86" s="137"/>
      <c r="C86" s="131" t="s">
        <v>92</v>
      </c>
      <c r="D86" s="136"/>
      <c r="E86" s="136"/>
      <c r="F86" s="136"/>
      <c r="G86" s="136"/>
      <c r="H86" s="136"/>
      <c r="I86" s="136"/>
      <c r="J86" s="136"/>
      <c r="K86" s="136"/>
      <c r="L86" s="25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</row>
    <row r="87" spans="1:47" s="2" customFormat="1" ht="16.5" customHeight="1">
      <c r="A87" s="136"/>
      <c r="B87" s="137"/>
      <c r="C87" s="136"/>
      <c r="D87" s="136"/>
      <c r="E87" s="171" t="str">
        <f>E9</f>
        <v>SO 001 - Příprava území</v>
      </c>
      <c r="F87" s="200"/>
      <c r="G87" s="200"/>
      <c r="H87" s="200"/>
      <c r="I87" s="136"/>
      <c r="J87" s="136"/>
      <c r="K87" s="136"/>
      <c r="L87" s="25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pans="1:47" s="2" customFormat="1" ht="6.95" customHeight="1">
      <c r="A88" s="136"/>
      <c r="B88" s="137"/>
      <c r="C88" s="136"/>
      <c r="D88" s="136"/>
      <c r="E88" s="136"/>
      <c r="F88" s="136"/>
      <c r="G88" s="136"/>
      <c r="H88" s="136"/>
      <c r="I88" s="136"/>
      <c r="J88" s="136"/>
      <c r="K88" s="136"/>
      <c r="L88" s="25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pans="1:47" s="2" customFormat="1" ht="12" customHeight="1">
      <c r="A89" s="136"/>
      <c r="B89" s="137"/>
      <c r="C89" s="131" t="s">
        <v>20</v>
      </c>
      <c r="D89" s="136"/>
      <c r="E89" s="136"/>
      <c r="F89" s="132" t="str">
        <f>F12</f>
        <v>ZOO Dvůr Králové a.s.</v>
      </c>
      <c r="G89" s="136"/>
      <c r="H89" s="136"/>
      <c r="I89" s="131" t="s">
        <v>21</v>
      </c>
      <c r="J89" s="201">
        <f>IF(J12="","",J12)</f>
        <v>43809</v>
      </c>
      <c r="K89" s="136"/>
      <c r="L89" s="25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pans="1:47" s="2" customFormat="1" ht="6.95" customHeight="1">
      <c r="A90" s="136"/>
      <c r="B90" s="137"/>
      <c r="C90" s="136"/>
      <c r="D90" s="136"/>
      <c r="E90" s="136"/>
      <c r="F90" s="136"/>
      <c r="G90" s="136"/>
      <c r="H90" s="136"/>
      <c r="I90" s="136"/>
      <c r="J90" s="136"/>
      <c r="K90" s="136"/>
      <c r="L90" s="25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pans="1:47" s="2" customFormat="1" ht="54.4" customHeight="1">
      <c r="A91" s="136"/>
      <c r="B91" s="137"/>
      <c r="C91" s="131" t="s">
        <v>22</v>
      </c>
      <c r="D91" s="136"/>
      <c r="E91" s="136"/>
      <c r="F91" s="132" t="str">
        <f>E15</f>
        <v>ZOO Dvůr Králové a.s., Štefánikova 1029, 544 01 Dvůr Králové nad Labem</v>
      </c>
      <c r="G91" s="136"/>
      <c r="H91" s="136"/>
      <c r="I91" s="131" t="s">
        <v>29</v>
      </c>
      <c r="J91" s="219" t="str">
        <f>E21</f>
        <v>Ing. Ivan Šír, projektování dopravních staveb a.s.</v>
      </c>
      <c r="K91" s="136"/>
      <c r="L91" s="25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</row>
    <row r="92" spans="1:47" s="2" customFormat="1" ht="15.2" customHeight="1">
      <c r="A92" s="136"/>
      <c r="B92" s="137"/>
      <c r="C92" s="131" t="s">
        <v>27</v>
      </c>
      <c r="D92" s="136"/>
      <c r="E92" s="136"/>
      <c r="F92" s="132" t="str">
        <f>IF(E18="","",E18)</f>
        <v>Vyplň údaj</v>
      </c>
      <c r="G92" s="136"/>
      <c r="H92" s="136"/>
      <c r="I92" s="131" t="s">
        <v>34</v>
      </c>
      <c r="J92" s="219">
        <f>E24</f>
        <v>0</v>
      </c>
      <c r="K92" s="136"/>
      <c r="L92" s="25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pans="1:47" s="2" customFormat="1" ht="10.35" customHeight="1">
      <c r="A93" s="136"/>
      <c r="B93" s="137"/>
      <c r="C93" s="136"/>
      <c r="D93" s="136"/>
      <c r="E93" s="136"/>
      <c r="F93" s="136"/>
      <c r="G93" s="136"/>
      <c r="H93" s="136"/>
      <c r="I93" s="136"/>
      <c r="J93" s="136"/>
      <c r="K93" s="136"/>
      <c r="L93" s="25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pans="1:47" s="2" customFormat="1" ht="29.25" customHeight="1">
      <c r="A94" s="136"/>
      <c r="B94" s="137"/>
      <c r="C94" s="220" t="s">
        <v>95</v>
      </c>
      <c r="D94" s="211"/>
      <c r="E94" s="211"/>
      <c r="F94" s="211"/>
      <c r="G94" s="211"/>
      <c r="H94" s="211"/>
      <c r="I94" s="211"/>
      <c r="J94" s="221" t="s">
        <v>96</v>
      </c>
      <c r="K94" s="211"/>
      <c r="L94" s="25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</row>
    <row r="95" spans="1:47" s="2" customFormat="1" ht="10.35" customHeight="1">
      <c r="A95" s="136"/>
      <c r="B95" s="137"/>
      <c r="C95" s="136"/>
      <c r="D95" s="136"/>
      <c r="E95" s="136"/>
      <c r="F95" s="136"/>
      <c r="G95" s="136"/>
      <c r="H95" s="136"/>
      <c r="I95" s="136"/>
      <c r="J95" s="136"/>
      <c r="K95" s="136"/>
      <c r="L95" s="25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</row>
    <row r="96" spans="1:47" s="2" customFormat="1" ht="22.9" customHeight="1">
      <c r="A96" s="136"/>
      <c r="B96" s="137"/>
      <c r="C96" s="222" t="s">
        <v>97</v>
      </c>
      <c r="D96" s="136"/>
      <c r="E96" s="136"/>
      <c r="F96" s="136"/>
      <c r="G96" s="136"/>
      <c r="H96" s="136"/>
      <c r="I96" s="136"/>
      <c r="J96" s="206">
        <f>J121</f>
        <v>0</v>
      </c>
      <c r="K96" s="136"/>
      <c r="L96" s="25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U96" s="16" t="s">
        <v>98</v>
      </c>
    </row>
    <row r="97" spans="1:31" s="9" customFormat="1" ht="24.95" customHeight="1">
      <c r="A97" s="223"/>
      <c r="B97" s="224"/>
      <c r="C97" s="223"/>
      <c r="D97" s="225" t="s">
        <v>99</v>
      </c>
      <c r="E97" s="226"/>
      <c r="F97" s="226"/>
      <c r="G97" s="226"/>
      <c r="H97" s="226"/>
      <c r="I97" s="226"/>
      <c r="J97" s="227">
        <f>J122</f>
        <v>0</v>
      </c>
      <c r="K97" s="223"/>
      <c r="L97" s="64"/>
    </row>
    <row r="98" spans="1:31" s="9" customFormat="1" ht="24.95" customHeight="1">
      <c r="A98" s="223"/>
      <c r="B98" s="224"/>
      <c r="C98" s="223"/>
      <c r="D98" s="225" t="s">
        <v>100</v>
      </c>
      <c r="E98" s="226"/>
      <c r="F98" s="226"/>
      <c r="G98" s="226"/>
      <c r="H98" s="226"/>
      <c r="I98" s="226"/>
      <c r="J98" s="227">
        <f>J126</f>
        <v>0</v>
      </c>
      <c r="K98" s="223"/>
      <c r="L98" s="64"/>
    </row>
    <row r="99" spans="1:31" s="9" customFormat="1" ht="24.95" customHeight="1">
      <c r="A99" s="223"/>
      <c r="B99" s="224"/>
      <c r="C99" s="223"/>
      <c r="D99" s="225" t="s">
        <v>101</v>
      </c>
      <c r="E99" s="226"/>
      <c r="F99" s="226"/>
      <c r="G99" s="226"/>
      <c r="H99" s="226"/>
      <c r="I99" s="226"/>
      <c r="J99" s="227">
        <f>J155</f>
        <v>0</v>
      </c>
      <c r="K99" s="223"/>
      <c r="L99" s="64"/>
    </row>
    <row r="100" spans="1:31" s="9" customFormat="1" ht="24.95" customHeight="1">
      <c r="A100" s="223"/>
      <c r="B100" s="224"/>
      <c r="C100" s="223"/>
      <c r="D100" s="225" t="s">
        <v>102</v>
      </c>
      <c r="E100" s="226"/>
      <c r="F100" s="226"/>
      <c r="G100" s="226"/>
      <c r="H100" s="226"/>
      <c r="I100" s="226"/>
      <c r="J100" s="227">
        <f>J165</f>
        <v>0</v>
      </c>
      <c r="K100" s="223"/>
      <c r="L100" s="64"/>
    </row>
    <row r="101" spans="1:31" s="9" customFormat="1" ht="24.95" customHeight="1">
      <c r="A101" s="223"/>
      <c r="B101" s="224"/>
      <c r="C101" s="223"/>
      <c r="D101" s="225" t="s">
        <v>103</v>
      </c>
      <c r="E101" s="226"/>
      <c r="F101" s="226"/>
      <c r="G101" s="226"/>
      <c r="H101" s="226"/>
      <c r="I101" s="226"/>
      <c r="J101" s="227">
        <f>J178</f>
        <v>0</v>
      </c>
      <c r="K101" s="223"/>
      <c r="L101" s="64"/>
    </row>
    <row r="102" spans="1:31" s="2" customFormat="1" ht="21.75" customHeight="1">
      <c r="A102" s="136"/>
      <c r="B102" s="137"/>
      <c r="C102" s="136"/>
      <c r="D102" s="136"/>
      <c r="E102" s="136"/>
      <c r="F102" s="136"/>
      <c r="G102" s="136"/>
      <c r="H102" s="136"/>
      <c r="I102" s="136"/>
      <c r="J102" s="136"/>
      <c r="K102" s="136"/>
      <c r="L102" s="25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</row>
    <row r="103" spans="1:31" s="2" customFormat="1" ht="6.95" customHeight="1">
      <c r="A103" s="136"/>
      <c r="B103" s="162"/>
      <c r="C103" s="163"/>
      <c r="D103" s="163"/>
      <c r="E103" s="163"/>
      <c r="F103" s="163"/>
      <c r="G103" s="163"/>
      <c r="H103" s="163"/>
      <c r="I103" s="163"/>
      <c r="J103" s="163"/>
      <c r="K103" s="163"/>
      <c r="L103" s="25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</row>
    <row r="104" spans="1:31">
      <c r="A104" s="121"/>
      <c r="B104" s="121"/>
      <c r="C104" s="121"/>
      <c r="D104" s="121"/>
      <c r="E104" s="121"/>
      <c r="F104" s="121"/>
      <c r="G104" s="121"/>
      <c r="H104" s="121"/>
      <c r="I104" s="121"/>
      <c r="J104" s="121"/>
      <c r="K104" s="121"/>
    </row>
    <row r="105" spans="1:31">
      <c r="A105" s="121"/>
      <c r="B105" s="121"/>
      <c r="C105" s="121"/>
      <c r="D105" s="121"/>
      <c r="E105" s="121"/>
      <c r="F105" s="121"/>
      <c r="G105" s="121"/>
      <c r="H105" s="121"/>
      <c r="I105" s="121"/>
      <c r="J105" s="121"/>
      <c r="K105" s="121"/>
    </row>
    <row r="106" spans="1:31">
      <c r="A106" s="121"/>
      <c r="B106" s="121"/>
      <c r="C106" s="121"/>
      <c r="D106" s="121"/>
      <c r="E106" s="121"/>
      <c r="F106" s="121"/>
      <c r="G106" s="121"/>
      <c r="H106" s="121"/>
      <c r="I106" s="121"/>
      <c r="J106" s="121"/>
      <c r="K106" s="121"/>
    </row>
    <row r="107" spans="1:31" s="2" customFormat="1" ht="6.95" customHeight="1">
      <c r="A107" s="136"/>
      <c r="B107" s="164"/>
      <c r="C107" s="165"/>
      <c r="D107" s="165"/>
      <c r="E107" s="165"/>
      <c r="F107" s="165"/>
      <c r="G107" s="165"/>
      <c r="H107" s="165"/>
      <c r="I107" s="165"/>
      <c r="J107" s="165"/>
      <c r="K107" s="165"/>
      <c r="L107" s="25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</row>
    <row r="108" spans="1:31" s="2" customFormat="1" ht="24.95" customHeight="1">
      <c r="A108" s="136"/>
      <c r="B108" s="137"/>
      <c r="C108" s="125" t="s">
        <v>104</v>
      </c>
      <c r="D108" s="136"/>
      <c r="E108" s="136"/>
      <c r="F108" s="136"/>
      <c r="G108" s="136"/>
      <c r="H108" s="136"/>
      <c r="I108" s="136"/>
      <c r="J108" s="136"/>
      <c r="K108" s="136"/>
      <c r="L108" s="25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</row>
    <row r="109" spans="1:31" s="2" customFormat="1" ht="6.95" customHeight="1">
      <c r="A109" s="136"/>
      <c r="B109" s="137"/>
      <c r="C109" s="136"/>
      <c r="D109" s="136"/>
      <c r="E109" s="136"/>
      <c r="F109" s="136"/>
      <c r="G109" s="136"/>
      <c r="H109" s="136"/>
      <c r="I109" s="136"/>
      <c r="J109" s="136"/>
      <c r="K109" s="136"/>
      <c r="L109" s="25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</row>
    <row r="110" spans="1:31" s="2" customFormat="1" ht="12" customHeight="1">
      <c r="A110" s="136"/>
      <c r="B110" s="137"/>
      <c r="C110" s="131" t="s">
        <v>16</v>
      </c>
      <c r="D110" s="136"/>
      <c r="E110" s="136"/>
      <c r="F110" s="136"/>
      <c r="G110" s="136"/>
      <c r="H110" s="136"/>
      <c r="I110" s="136"/>
      <c r="J110" s="136"/>
      <c r="K110" s="136"/>
      <c r="L110" s="25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</row>
    <row r="111" spans="1:31" s="2" customFormat="1" ht="16.5" customHeight="1">
      <c r="A111" s="136"/>
      <c r="B111" s="137"/>
      <c r="C111" s="136"/>
      <c r="D111" s="136"/>
      <c r="E111" s="198" t="str">
        <f>E7</f>
        <v>Oprava mostu M1</v>
      </c>
      <c r="F111" s="199"/>
      <c r="G111" s="199"/>
      <c r="H111" s="199"/>
      <c r="I111" s="136"/>
      <c r="J111" s="136"/>
      <c r="K111" s="136"/>
      <c r="L111" s="25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</row>
    <row r="112" spans="1:31" s="2" customFormat="1" ht="12" customHeight="1">
      <c r="A112" s="136"/>
      <c r="B112" s="137"/>
      <c r="C112" s="131" t="s">
        <v>92</v>
      </c>
      <c r="D112" s="136"/>
      <c r="E112" s="136"/>
      <c r="F112" s="136"/>
      <c r="G112" s="136"/>
      <c r="H112" s="136"/>
      <c r="I112" s="136"/>
      <c r="J112" s="136"/>
      <c r="K112" s="136"/>
      <c r="L112" s="25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</row>
    <row r="113" spans="1:65" s="2" customFormat="1" ht="16.5" customHeight="1">
      <c r="A113" s="136"/>
      <c r="B113" s="137"/>
      <c r="C113" s="136"/>
      <c r="D113" s="136"/>
      <c r="E113" s="171" t="str">
        <f>E9</f>
        <v>SO 001 - Příprava území</v>
      </c>
      <c r="F113" s="200"/>
      <c r="G113" s="200"/>
      <c r="H113" s="200"/>
      <c r="I113" s="136"/>
      <c r="J113" s="136"/>
      <c r="K113" s="136"/>
      <c r="L113" s="25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</row>
    <row r="114" spans="1:65" s="2" customFormat="1" ht="6.95" customHeight="1">
      <c r="A114" s="136"/>
      <c r="B114" s="137"/>
      <c r="C114" s="136"/>
      <c r="D114" s="136"/>
      <c r="E114" s="136"/>
      <c r="F114" s="136"/>
      <c r="G114" s="136"/>
      <c r="H114" s="136"/>
      <c r="I114" s="136"/>
      <c r="J114" s="136"/>
      <c r="K114" s="136"/>
      <c r="L114" s="25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</row>
    <row r="115" spans="1:65" s="2" customFormat="1" ht="12" customHeight="1">
      <c r="A115" s="136"/>
      <c r="B115" s="137"/>
      <c r="C115" s="131" t="s">
        <v>20</v>
      </c>
      <c r="D115" s="136"/>
      <c r="E115" s="136"/>
      <c r="F115" s="132" t="str">
        <f>F12</f>
        <v>ZOO Dvůr Králové a.s.</v>
      </c>
      <c r="G115" s="136"/>
      <c r="H115" s="136"/>
      <c r="I115" s="131" t="s">
        <v>21</v>
      </c>
      <c r="J115" s="201">
        <f>IF(J12="","",J12)</f>
        <v>43809</v>
      </c>
      <c r="K115" s="136"/>
      <c r="L115" s="25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</row>
    <row r="116" spans="1:65" s="2" customFormat="1" ht="6.95" customHeight="1">
      <c r="A116" s="136"/>
      <c r="B116" s="137"/>
      <c r="C116" s="136"/>
      <c r="D116" s="136"/>
      <c r="E116" s="136"/>
      <c r="F116" s="136"/>
      <c r="G116" s="136"/>
      <c r="H116" s="136"/>
      <c r="I116" s="136"/>
      <c r="J116" s="136"/>
      <c r="K116" s="136"/>
      <c r="L116" s="25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</row>
    <row r="117" spans="1:65" s="2" customFormat="1" ht="54.4" customHeight="1">
      <c r="A117" s="136"/>
      <c r="B117" s="137"/>
      <c r="C117" s="131" t="s">
        <v>22</v>
      </c>
      <c r="D117" s="136"/>
      <c r="E117" s="136"/>
      <c r="F117" s="132" t="str">
        <f>E15</f>
        <v>ZOO Dvůr Králové a.s., Štefánikova 1029, 544 01 Dvůr Králové nad Labem</v>
      </c>
      <c r="G117" s="136"/>
      <c r="H117" s="136"/>
      <c r="I117" s="131" t="s">
        <v>29</v>
      </c>
      <c r="J117" s="219" t="str">
        <f>E21</f>
        <v>Ing. Ivan Šír, projektování dopravních staveb a.s.</v>
      </c>
      <c r="K117" s="136"/>
      <c r="L117" s="25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</row>
    <row r="118" spans="1:65" s="2" customFormat="1" ht="15.2" customHeight="1">
      <c r="A118" s="136"/>
      <c r="B118" s="137"/>
      <c r="C118" s="131" t="s">
        <v>27</v>
      </c>
      <c r="D118" s="136"/>
      <c r="E118" s="136"/>
      <c r="F118" s="132" t="str">
        <f>IF(E18="","",E18)</f>
        <v>Vyplň údaj</v>
      </c>
      <c r="G118" s="136"/>
      <c r="H118" s="136"/>
      <c r="I118" s="131" t="s">
        <v>34</v>
      </c>
      <c r="J118" s="219">
        <f>E24</f>
        <v>0</v>
      </c>
      <c r="K118" s="136"/>
      <c r="L118" s="25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</row>
    <row r="119" spans="1:65" s="2" customFormat="1" ht="10.35" customHeight="1">
      <c r="A119" s="136"/>
      <c r="B119" s="137"/>
      <c r="C119" s="136"/>
      <c r="D119" s="136"/>
      <c r="E119" s="136"/>
      <c r="F119" s="136"/>
      <c r="G119" s="136"/>
      <c r="H119" s="136"/>
      <c r="I119" s="136"/>
      <c r="J119" s="136"/>
      <c r="K119" s="136"/>
      <c r="L119" s="25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</row>
    <row r="120" spans="1:65" s="10" customFormat="1" ht="29.25" customHeight="1">
      <c r="A120" s="228"/>
      <c r="B120" s="229"/>
      <c r="C120" s="230" t="s">
        <v>105</v>
      </c>
      <c r="D120" s="231" t="s">
        <v>62</v>
      </c>
      <c r="E120" s="231" t="s">
        <v>58</v>
      </c>
      <c r="F120" s="231" t="s">
        <v>59</v>
      </c>
      <c r="G120" s="231" t="s">
        <v>106</v>
      </c>
      <c r="H120" s="231" t="s">
        <v>107</v>
      </c>
      <c r="I120" s="231" t="s">
        <v>108</v>
      </c>
      <c r="J120" s="231" t="s">
        <v>96</v>
      </c>
      <c r="K120" s="232" t="s">
        <v>109</v>
      </c>
      <c r="L120" s="66"/>
      <c r="M120" s="35" t="s">
        <v>1</v>
      </c>
      <c r="N120" s="36" t="s">
        <v>41</v>
      </c>
      <c r="O120" s="36" t="s">
        <v>110</v>
      </c>
      <c r="P120" s="36" t="s">
        <v>111</v>
      </c>
      <c r="Q120" s="36" t="s">
        <v>112</v>
      </c>
      <c r="R120" s="36" t="s">
        <v>113</v>
      </c>
      <c r="S120" s="36" t="s">
        <v>114</v>
      </c>
      <c r="T120" s="37" t="s">
        <v>115</v>
      </c>
      <c r="U120" s="65"/>
      <c r="V120" s="65"/>
      <c r="W120" s="65"/>
      <c r="X120" s="65"/>
      <c r="Y120" s="65"/>
      <c r="Z120" s="65"/>
      <c r="AA120" s="65"/>
      <c r="AB120" s="65"/>
      <c r="AC120" s="65"/>
      <c r="AD120" s="65"/>
      <c r="AE120" s="65"/>
    </row>
    <row r="121" spans="1:65" s="2" customFormat="1" ht="22.9" customHeight="1">
      <c r="A121" s="136"/>
      <c r="B121" s="137"/>
      <c r="C121" s="185" t="s">
        <v>116</v>
      </c>
      <c r="D121" s="136"/>
      <c r="E121" s="136"/>
      <c r="F121" s="136"/>
      <c r="G121" s="136"/>
      <c r="H121" s="136"/>
      <c r="I121" s="136"/>
      <c r="J121" s="233">
        <f>BK121</f>
        <v>0</v>
      </c>
      <c r="K121" s="136"/>
      <c r="L121" s="22"/>
      <c r="M121" s="38"/>
      <c r="N121" s="30"/>
      <c r="O121" s="39"/>
      <c r="P121" s="67">
        <f>P122+P126+P155+P165+P178</f>
        <v>0</v>
      </c>
      <c r="Q121" s="39"/>
      <c r="R121" s="67">
        <f>R122+R126+R155+R165+R178</f>
        <v>0</v>
      </c>
      <c r="S121" s="39"/>
      <c r="T121" s="68">
        <f>T122+T126+T155+T165+T178</f>
        <v>19.8</v>
      </c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T121" s="16" t="s">
        <v>76</v>
      </c>
      <c r="AU121" s="16" t="s">
        <v>98</v>
      </c>
      <c r="BK121" s="69">
        <f>BK122+BK126+BK155+BK165+BK178</f>
        <v>0</v>
      </c>
    </row>
    <row r="122" spans="1:65" s="11" customFormat="1" ht="25.9" customHeight="1">
      <c r="A122" s="234"/>
      <c r="B122" s="235"/>
      <c r="C122" s="234"/>
      <c r="D122" s="236" t="s">
        <v>76</v>
      </c>
      <c r="E122" s="237" t="s">
        <v>117</v>
      </c>
      <c r="F122" s="237" t="s">
        <v>118</v>
      </c>
      <c r="G122" s="234"/>
      <c r="H122" s="234"/>
      <c r="I122" s="234"/>
      <c r="J122" s="238">
        <f>BK122</f>
        <v>0</v>
      </c>
      <c r="K122" s="234"/>
      <c r="L122" s="70"/>
      <c r="M122" s="73"/>
      <c r="N122" s="74"/>
      <c r="O122" s="74"/>
      <c r="P122" s="75">
        <f>SUM(P123:P125)</f>
        <v>0</v>
      </c>
      <c r="Q122" s="74"/>
      <c r="R122" s="75">
        <f>SUM(R123:R125)</f>
        <v>0</v>
      </c>
      <c r="S122" s="74"/>
      <c r="T122" s="76">
        <f>SUM(T123:T125)</f>
        <v>0</v>
      </c>
      <c r="AR122" s="71" t="s">
        <v>119</v>
      </c>
      <c r="AT122" s="77" t="s">
        <v>76</v>
      </c>
      <c r="AU122" s="77" t="s">
        <v>77</v>
      </c>
      <c r="AY122" s="71" t="s">
        <v>120</v>
      </c>
      <c r="BK122" s="78">
        <f>SUM(BK123:BK125)</f>
        <v>0</v>
      </c>
    </row>
    <row r="123" spans="1:65" s="2" customFormat="1" ht="21.75" customHeight="1">
      <c r="A123" s="136"/>
      <c r="B123" s="137"/>
      <c r="C123" s="239" t="s">
        <v>85</v>
      </c>
      <c r="D123" s="239" t="s">
        <v>121</v>
      </c>
      <c r="E123" s="240" t="s">
        <v>122</v>
      </c>
      <c r="F123" s="241" t="s">
        <v>123</v>
      </c>
      <c r="G123" s="242" t="s">
        <v>124</v>
      </c>
      <c r="H123" s="243">
        <v>60</v>
      </c>
      <c r="I123" s="79">
        <v>0</v>
      </c>
      <c r="J123" s="244">
        <f>ROUND(I123*H123,2)</f>
        <v>0</v>
      </c>
      <c r="K123" s="241" t="s">
        <v>125</v>
      </c>
      <c r="L123" s="22"/>
      <c r="M123" s="80" t="s">
        <v>1</v>
      </c>
      <c r="N123" s="81" t="s">
        <v>42</v>
      </c>
      <c r="O123" s="32"/>
      <c r="P123" s="82">
        <f>O123*H123</f>
        <v>0</v>
      </c>
      <c r="Q123" s="82">
        <v>0</v>
      </c>
      <c r="R123" s="82">
        <f>Q123*H123</f>
        <v>0</v>
      </c>
      <c r="S123" s="82">
        <v>0</v>
      </c>
      <c r="T123" s="83">
        <f>S123*H123</f>
        <v>0</v>
      </c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R123" s="84" t="s">
        <v>119</v>
      </c>
      <c r="AT123" s="84" t="s">
        <v>121</v>
      </c>
      <c r="AU123" s="84" t="s">
        <v>85</v>
      </c>
      <c r="AY123" s="16" t="s">
        <v>120</v>
      </c>
      <c r="BE123" s="85">
        <f>IF(N123="základní",J123,0)</f>
        <v>0</v>
      </c>
      <c r="BF123" s="85">
        <f>IF(N123="snížená",J123,0)</f>
        <v>0</v>
      </c>
      <c r="BG123" s="85">
        <f>IF(N123="zákl. přenesená",J123,0)</f>
        <v>0</v>
      </c>
      <c r="BH123" s="85">
        <f>IF(N123="sníž. přenesená",J123,0)</f>
        <v>0</v>
      </c>
      <c r="BI123" s="85">
        <f>IF(N123="nulová",J123,0)</f>
        <v>0</v>
      </c>
      <c r="BJ123" s="16" t="s">
        <v>85</v>
      </c>
      <c r="BK123" s="85">
        <f>ROUND(I123*H123,2)</f>
        <v>0</v>
      </c>
      <c r="BL123" s="16" t="s">
        <v>119</v>
      </c>
      <c r="BM123" s="84" t="s">
        <v>126</v>
      </c>
    </row>
    <row r="124" spans="1:65" s="12" customFormat="1">
      <c r="A124" s="245"/>
      <c r="B124" s="246"/>
      <c r="C124" s="245"/>
      <c r="D124" s="247" t="s">
        <v>127</v>
      </c>
      <c r="E124" s="248" t="s">
        <v>1</v>
      </c>
      <c r="F124" s="249" t="s">
        <v>128</v>
      </c>
      <c r="G124" s="245"/>
      <c r="H124" s="248" t="s">
        <v>1</v>
      </c>
      <c r="I124" s="88"/>
      <c r="J124" s="245"/>
      <c r="K124" s="245"/>
      <c r="L124" s="86"/>
      <c r="M124" s="89"/>
      <c r="N124" s="90"/>
      <c r="O124" s="90"/>
      <c r="P124" s="90"/>
      <c r="Q124" s="90"/>
      <c r="R124" s="90"/>
      <c r="S124" s="90"/>
      <c r="T124" s="91"/>
      <c r="AT124" s="87" t="s">
        <v>127</v>
      </c>
      <c r="AU124" s="87" t="s">
        <v>85</v>
      </c>
      <c r="AV124" s="12" t="s">
        <v>85</v>
      </c>
      <c r="AW124" s="12" t="s">
        <v>33</v>
      </c>
      <c r="AX124" s="12" t="s">
        <v>77</v>
      </c>
      <c r="AY124" s="87" t="s">
        <v>120</v>
      </c>
    </row>
    <row r="125" spans="1:65" s="13" customFormat="1">
      <c r="A125" s="250"/>
      <c r="B125" s="251"/>
      <c r="C125" s="250"/>
      <c r="D125" s="247" t="s">
        <v>127</v>
      </c>
      <c r="E125" s="252" t="s">
        <v>1</v>
      </c>
      <c r="F125" s="253" t="s">
        <v>129</v>
      </c>
      <c r="G125" s="250"/>
      <c r="H125" s="254">
        <v>60</v>
      </c>
      <c r="I125" s="94"/>
      <c r="J125" s="250"/>
      <c r="K125" s="250"/>
      <c r="L125" s="92"/>
      <c r="M125" s="95"/>
      <c r="N125" s="96"/>
      <c r="O125" s="96"/>
      <c r="P125" s="96"/>
      <c r="Q125" s="96"/>
      <c r="R125" s="96"/>
      <c r="S125" s="96"/>
      <c r="T125" s="97"/>
      <c r="AT125" s="93" t="s">
        <v>127</v>
      </c>
      <c r="AU125" s="93" t="s">
        <v>85</v>
      </c>
      <c r="AV125" s="13" t="s">
        <v>87</v>
      </c>
      <c r="AW125" s="13" t="s">
        <v>33</v>
      </c>
      <c r="AX125" s="13" t="s">
        <v>85</v>
      </c>
      <c r="AY125" s="93" t="s">
        <v>120</v>
      </c>
    </row>
    <row r="126" spans="1:65" s="11" customFormat="1" ht="25.9" customHeight="1">
      <c r="A126" s="234"/>
      <c r="B126" s="235"/>
      <c r="C126" s="234"/>
      <c r="D126" s="236" t="s">
        <v>76</v>
      </c>
      <c r="E126" s="237" t="s">
        <v>130</v>
      </c>
      <c r="F126" s="237" t="s">
        <v>131</v>
      </c>
      <c r="G126" s="234"/>
      <c r="H126" s="234"/>
      <c r="I126" s="72"/>
      <c r="J126" s="238">
        <f>BK126</f>
        <v>0</v>
      </c>
      <c r="K126" s="234"/>
      <c r="L126" s="70"/>
      <c r="M126" s="73"/>
      <c r="N126" s="74"/>
      <c r="O126" s="74"/>
      <c r="P126" s="75">
        <f>SUM(P127:P154)</f>
        <v>0</v>
      </c>
      <c r="Q126" s="74"/>
      <c r="R126" s="75">
        <f>SUM(R127:R154)</f>
        <v>0</v>
      </c>
      <c r="S126" s="74"/>
      <c r="T126" s="76">
        <f>SUM(T127:T154)</f>
        <v>0</v>
      </c>
      <c r="AR126" s="71" t="s">
        <v>119</v>
      </c>
      <c r="AT126" s="77" t="s">
        <v>76</v>
      </c>
      <c r="AU126" s="77" t="s">
        <v>77</v>
      </c>
      <c r="AY126" s="71" t="s">
        <v>120</v>
      </c>
      <c r="BK126" s="78">
        <f>SUM(BK127:BK154)</f>
        <v>0</v>
      </c>
    </row>
    <row r="127" spans="1:65" s="2" customFormat="1" ht="16.5" customHeight="1">
      <c r="A127" s="136"/>
      <c r="B127" s="137"/>
      <c r="C127" s="239" t="s">
        <v>87</v>
      </c>
      <c r="D127" s="239" t="s">
        <v>121</v>
      </c>
      <c r="E127" s="240" t="s">
        <v>132</v>
      </c>
      <c r="F127" s="241" t="s">
        <v>133</v>
      </c>
      <c r="G127" s="242" t="s">
        <v>134</v>
      </c>
      <c r="H127" s="243">
        <v>1</v>
      </c>
      <c r="I127" s="79">
        <v>0</v>
      </c>
      <c r="J127" s="244">
        <f>ROUND(I127*H127,2)</f>
        <v>0</v>
      </c>
      <c r="K127" s="241" t="s">
        <v>125</v>
      </c>
      <c r="L127" s="22"/>
      <c r="M127" s="80" t="s">
        <v>1</v>
      </c>
      <c r="N127" s="81" t="s">
        <v>42</v>
      </c>
      <c r="O127" s="32"/>
      <c r="P127" s="82">
        <f>O127*H127</f>
        <v>0</v>
      </c>
      <c r="Q127" s="82">
        <v>0</v>
      </c>
      <c r="R127" s="82">
        <f>Q127*H127</f>
        <v>0</v>
      </c>
      <c r="S127" s="82">
        <v>0</v>
      </c>
      <c r="T127" s="83">
        <f>S127*H127</f>
        <v>0</v>
      </c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R127" s="84" t="s">
        <v>119</v>
      </c>
      <c r="AT127" s="84" t="s">
        <v>121</v>
      </c>
      <c r="AU127" s="84" t="s">
        <v>85</v>
      </c>
      <c r="AY127" s="16" t="s">
        <v>120</v>
      </c>
      <c r="BE127" s="85">
        <f>IF(N127="základní",J127,0)</f>
        <v>0</v>
      </c>
      <c r="BF127" s="85">
        <f>IF(N127="snížená",J127,0)</f>
        <v>0</v>
      </c>
      <c r="BG127" s="85">
        <f>IF(N127="zákl. přenesená",J127,0)</f>
        <v>0</v>
      </c>
      <c r="BH127" s="85">
        <f>IF(N127="sníž. přenesená",J127,0)</f>
        <v>0</v>
      </c>
      <c r="BI127" s="85">
        <f>IF(N127="nulová",J127,0)</f>
        <v>0</v>
      </c>
      <c r="BJ127" s="16" t="s">
        <v>85</v>
      </c>
      <c r="BK127" s="85">
        <f>ROUND(I127*H127,2)</f>
        <v>0</v>
      </c>
      <c r="BL127" s="16" t="s">
        <v>119</v>
      </c>
      <c r="BM127" s="84" t="s">
        <v>135</v>
      </c>
    </row>
    <row r="128" spans="1:65" s="13" customFormat="1">
      <c r="A128" s="250"/>
      <c r="B128" s="251"/>
      <c r="C128" s="250"/>
      <c r="D128" s="247" t="s">
        <v>127</v>
      </c>
      <c r="E128" s="252" t="s">
        <v>1</v>
      </c>
      <c r="F128" s="253" t="s">
        <v>136</v>
      </c>
      <c r="G128" s="250"/>
      <c r="H128" s="254">
        <v>1</v>
      </c>
      <c r="I128" s="94"/>
      <c r="J128" s="250"/>
      <c r="K128" s="250"/>
      <c r="L128" s="92"/>
      <c r="M128" s="95"/>
      <c r="N128" s="96"/>
      <c r="O128" s="96"/>
      <c r="P128" s="96"/>
      <c r="Q128" s="96"/>
      <c r="R128" s="96"/>
      <c r="S128" s="96"/>
      <c r="T128" s="97"/>
      <c r="AT128" s="93" t="s">
        <v>127</v>
      </c>
      <c r="AU128" s="93" t="s">
        <v>85</v>
      </c>
      <c r="AV128" s="13" t="s">
        <v>87</v>
      </c>
      <c r="AW128" s="13" t="s">
        <v>33</v>
      </c>
      <c r="AX128" s="13" t="s">
        <v>85</v>
      </c>
      <c r="AY128" s="93" t="s">
        <v>120</v>
      </c>
    </row>
    <row r="129" spans="1:65" s="2" customFormat="1" ht="16.5" customHeight="1">
      <c r="A129" s="136"/>
      <c r="B129" s="137"/>
      <c r="C129" s="239" t="s">
        <v>137</v>
      </c>
      <c r="D129" s="239" t="s">
        <v>121</v>
      </c>
      <c r="E129" s="240" t="s">
        <v>138</v>
      </c>
      <c r="F129" s="241" t="s">
        <v>139</v>
      </c>
      <c r="G129" s="242" t="s">
        <v>134</v>
      </c>
      <c r="H129" s="243">
        <v>1</v>
      </c>
      <c r="I129" s="79">
        <v>0</v>
      </c>
      <c r="J129" s="244">
        <f>ROUND(I129*H129,2)</f>
        <v>0</v>
      </c>
      <c r="K129" s="241" t="s">
        <v>125</v>
      </c>
      <c r="L129" s="22"/>
      <c r="M129" s="80" t="s">
        <v>1</v>
      </c>
      <c r="N129" s="81" t="s">
        <v>42</v>
      </c>
      <c r="O129" s="32"/>
      <c r="P129" s="82">
        <f>O129*H129</f>
        <v>0</v>
      </c>
      <c r="Q129" s="82">
        <v>0</v>
      </c>
      <c r="R129" s="82">
        <f>Q129*H129</f>
        <v>0</v>
      </c>
      <c r="S129" s="82">
        <v>0</v>
      </c>
      <c r="T129" s="83">
        <f>S129*H129</f>
        <v>0</v>
      </c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R129" s="84" t="s">
        <v>119</v>
      </c>
      <c r="AT129" s="84" t="s">
        <v>121</v>
      </c>
      <c r="AU129" s="84" t="s">
        <v>85</v>
      </c>
      <c r="AY129" s="16" t="s">
        <v>120</v>
      </c>
      <c r="BE129" s="85">
        <f>IF(N129="základní",J129,0)</f>
        <v>0</v>
      </c>
      <c r="BF129" s="85">
        <f>IF(N129="snížená",J129,0)</f>
        <v>0</v>
      </c>
      <c r="BG129" s="85">
        <f>IF(N129="zákl. přenesená",J129,0)</f>
        <v>0</v>
      </c>
      <c r="BH129" s="85">
        <f>IF(N129="sníž. přenesená",J129,0)</f>
        <v>0</v>
      </c>
      <c r="BI129" s="85">
        <f>IF(N129="nulová",J129,0)</f>
        <v>0</v>
      </c>
      <c r="BJ129" s="16" t="s">
        <v>85</v>
      </c>
      <c r="BK129" s="85">
        <f>ROUND(I129*H129,2)</f>
        <v>0</v>
      </c>
      <c r="BL129" s="16" t="s">
        <v>119</v>
      </c>
      <c r="BM129" s="84" t="s">
        <v>140</v>
      </c>
    </row>
    <row r="130" spans="1:65" s="13" customFormat="1">
      <c r="A130" s="250"/>
      <c r="B130" s="251"/>
      <c r="C130" s="250"/>
      <c r="D130" s="247" t="s">
        <v>127</v>
      </c>
      <c r="E130" s="252" t="s">
        <v>1</v>
      </c>
      <c r="F130" s="253" t="s">
        <v>141</v>
      </c>
      <c r="G130" s="250"/>
      <c r="H130" s="254">
        <v>1</v>
      </c>
      <c r="I130" s="94"/>
      <c r="J130" s="250"/>
      <c r="K130" s="250"/>
      <c r="L130" s="92"/>
      <c r="M130" s="95"/>
      <c r="N130" s="96"/>
      <c r="O130" s="96"/>
      <c r="P130" s="96"/>
      <c r="Q130" s="96"/>
      <c r="R130" s="96"/>
      <c r="S130" s="96"/>
      <c r="T130" s="97"/>
      <c r="AT130" s="93" t="s">
        <v>127</v>
      </c>
      <c r="AU130" s="93" t="s">
        <v>85</v>
      </c>
      <c r="AV130" s="13" t="s">
        <v>87</v>
      </c>
      <c r="AW130" s="13" t="s">
        <v>33</v>
      </c>
      <c r="AX130" s="13" t="s">
        <v>85</v>
      </c>
      <c r="AY130" s="93" t="s">
        <v>120</v>
      </c>
    </row>
    <row r="131" spans="1:65" s="2" customFormat="1" ht="16.5" customHeight="1">
      <c r="A131" s="136"/>
      <c r="B131" s="137"/>
      <c r="C131" s="239" t="s">
        <v>119</v>
      </c>
      <c r="D131" s="239" t="s">
        <v>121</v>
      </c>
      <c r="E131" s="240" t="s">
        <v>142</v>
      </c>
      <c r="F131" s="241" t="s">
        <v>143</v>
      </c>
      <c r="G131" s="242" t="s">
        <v>144</v>
      </c>
      <c r="H131" s="243">
        <v>1</v>
      </c>
      <c r="I131" s="79">
        <v>0</v>
      </c>
      <c r="J131" s="244">
        <f>ROUND(I131*H131,2)</f>
        <v>0</v>
      </c>
      <c r="K131" s="241" t="s">
        <v>125</v>
      </c>
      <c r="L131" s="22"/>
      <c r="M131" s="80" t="s">
        <v>1</v>
      </c>
      <c r="N131" s="81" t="s">
        <v>42</v>
      </c>
      <c r="O131" s="32"/>
      <c r="P131" s="82">
        <f>O131*H131</f>
        <v>0</v>
      </c>
      <c r="Q131" s="82">
        <v>0</v>
      </c>
      <c r="R131" s="82">
        <f>Q131*H131</f>
        <v>0</v>
      </c>
      <c r="S131" s="82">
        <v>0</v>
      </c>
      <c r="T131" s="83">
        <f>S131*H131</f>
        <v>0</v>
      </c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R131" s="84" t="s">
        <v>119</v>
      </c>
      <c r="AT131" s="84" t="s">
        <v>121</v>
      </c>
      <c r="AU131" s="84" t="s">
        <v>85</v>
      </c>
      <c r="AY131" s="16" t="s">
        <v>120</v>
      </c>
      <c r="BE131" s="85">
        <f>IF(N131="základní",J131,0)</f>
        <v>0</v>
      </c>
      <c r="BF131" s="85">
        <f>IF(N131="snížená",J131,0)</f>
        <v>0</v>
      </c>
      <c r="BG131" s="85">
        <f>IF(N131="zákl. přenesená",J131,0)</f>
        <v>0</v>
      </c>
      <c r="BH131" s="85">
        <f>IF(N131="sníž. přenesená",J131,0)</f>
        <v>0</v>
      </c>
      <c r="BI131" s="85">
        <f>IF(N131="nulová",J131,0)</f>
        <v>0</v>
      </c>
      <c r="BJ131" s="16" t="s">
        <v>85</v>
      </c>
      <c r="BK131" s="85">
        <f>ROUND(I131*H131,2)</f>
        <v>0</v>
      </c>
      <c r="BL131" s="16" t="s">
        <v>119</v>
      </c>
      <c r="BM131" s="84" t="s">
        <v>145</v>
      </c>
    </row>
    <row r="132" spans="1:65" s="13" customFormat="1">
      <c r="A132" s="250"/>
      <c r="B132" s="251"/>
      <c r="C132" s="250"/>
      <c r="D132" s="247" t="s">
        <v>127</v>
      </c>
      <c r="E132" s="252" t="s">
        <v>1</v>
      </c>
      <c r="F132" s="253" t="s">
        <v>146</v>
      </c>
      <c r="G132" s="250"/>
      <c r="H132" s="254">
        <v>1</v>
      </c>
      <c r="I132" s="94"/>
      <c r="J132" s="250"/>
      <c r="K132" s="250"/>
      <c r="L132" s="92"/>
      <c r="M132" s="95"/>
      <c r="N132" s="96"/>
      <c r="O132" s="96"/>
      <c r="P132" s="96"/>
      <c r="Q132" s="96"/>
      <c r="R132" s="96"/>
      <c r="S132" s="96"/>
      <c r="T132" s="97"/>
      <c r="AT132" s="93" t="s">
        <v>127</v>
      </c>
      <c r="AU132" s="93" t="s">
        <v>85</v>
      </c>
      <c r="AV132" s="13" t="s">
        <v>87</v>
      </c>
      <c r="AW132" s="13" t="s">
        <v>33</v>
      </c>
      <c r="AX132" s="13" t="s">
        <v>85</v>
      </c>
      <c r="AY132" s="93" t="s">
        <v>120</v>
      </c>
    </row>
    <row r="133" spans="1:65" s="2" customFormat="1" ht="16.5" customHeight="1">
      <c r="A133" s="136"/>
      <c r="B133" s="137"/>
      <c r="C133" s="239" t="s">
        <v>147</v>
      </c>
      <c r="D133" s="239" t="s">
        <v>121</v>
      </c>
      <c r="E133" s="240" t="s">
        <v>148</v>
      </c>
      <c r="F133" s="241" t="s">
        <v>149</v>
      </c>
      <c r="G133" s="242" t="s">
        <v>134</v>
      </c>
      <c r="H133" s="243">
        <v>1</v>
      </c>
      <c r="I133" s="79">
        <v>0</v>
      </c>
      <c r="J133" s="244">
        <f>ROUND(I133*H133,2)</f>
        <v>0</v>
      </c>
      <c r="K133" s="241" t="s">
        <v>125</v>
      </c>
      <c r="L133" s="22"/>
      <c r="M133" s="80" t="s">
        <v>1</v>
      </c>
      <c r="N133" s="81" t="s">
        <v>42</v>
      </c>
      <c r="O133" s="32"/>
      <c r="P133" s="82">
        <f>O133*H133</f>
        <v>0</v>
      </c>
      <c r="Q133" s="82">
        <v>0</v>
      </c>
      <c r="R133" s="82">
        <f>Q133*H133</f>
        <v>0</v>
      </c>
      <c r="S133" s="82">
        <v>0</v>
      </c>
      <c r="T133" s="83">
        <f>S133*H133</f>
        <v>0</v>
      </c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R133" s="84" t="s">
        <v>119</v>
      </c>
      <c r="AT133" s="84" t="s">
        <v>121</v>
      </c>
      <c r="AU133" s="84" t="s">
        <v>85</v>
      </c>
      <c r="AY133" s="16" t="s">
        <v>120</v>
      </c>
      <c r="BE133" s="85">
        <f>IF(N133="základní",J133,0)</f>
        <v>0</v>
      </c>
      <c r="BF133" s="85">
        <f>IF(N133="snížená",J133,0)</f>
        <v>0</v>
      </c>
      <c r="BG133" s="85">
        <f>IF(N133="zákl. přenesená",J133,0)</f>
        <v>0</v>
      </c>
      <c r="BH133" s="85">
        <f>IF(N133="sníž. přenesená",J133,0)</f>
        <v>0</v>
      </c>
      <c r="BI133" s="85">
        <f>IF(N133="nulová",J133,0)</f>
        <v>0</v>
      </c>
      <c r="BJ133" s="16" t="s">
        <v>85</v>
      </c>
      <c r="BK133" s="85">
        <f>ROUND(I133*H133,2)</f>
        <v>0</v>
      </c>
      <c r="BL133" s="16" t="s">
        <v>119</v>
      </c>
      <c r="BM133" s="84" t="s">
        <v>150</v>
      </c>
    </row>
    <row r="134" spans="1:65" s="13" customFormat="1">
      <c r="A134" s="250"/>
      <c r="B134" s="251"/>
      <c r="C134" s="250"/>
      <c r="D134" s="247" t="s">
        <v>127</v>
      </c>
      <c r="E134" s="252" t="s">
        <v>1</v>
      </c>
      <c r="F134" s="253" t="s">
        <v>151</v>
      </c>
      <c r="G134" s="250"/>
      <c r="H134" s="254">
        <v>1</v>
      </c>
      <c r="I134" s="94"/>
      <c r="J134" s="250"/>
      <c r="K134" s="250"/>
      <c r="L134" s="92"/>
      <c r="M134" s="95"/>
      <c r="N134" s="96"/>
      <c r="O134" s="96"/>
      <c r="P134" s="96"/>
      <c r="Q134" s="96"/>
      <c r="R134" s="96"/>
      <c r="S134" s="96"/>
      <c r="T134" s="97"/>
      <c r="AT134" s="93" t="s">
        <v>127</v>
      </c>
      <c r="AU134" s="93" t="s">
        <v>85</v>
      </c>
      <c r="AV134" s="13" t="s">
        <v>87</v>
      </c>
      <c r="AW134" s="13" t="s">
        <v>33</v>
      </c>
      <c r="AX134" s="13" t="s">
        <v>85</v>
      </c>
      <c r="AY134" s="93" t="s">
        <v>120</v>
      </c>
    </row>
    <row r="135" spans="1:65" s="2" customFormat="1" ht="16.5" customHeight="1">
      <c r="A135" s="136"/>
      <c r="B135" s="137"/>
      <c r="C135" s="239" t="s">
        <v>152</v>
      </c>
      <c r="D135" s="239" t="s">
        <v>121</v>
      </c>
      <c r="E135" s="240" t="s">
        <v>153</v>
      </c>
      <c r="F135" s="241" t="s">
        <v>154</v>
      </c>
      <c r="G135" s="242" t="s">
        <v>134</v>
      </c>
      <c r="H135" s="243">
        <v>1</v>
      </c>
      <c r="I135" s="79">
        <v>0</v>
      </c>
      <c r="J135" s="244">
        <f>ROUND(I135*H135,2)</f>
        <v>0</v>
      </c>
      <c r="K135" s="241" t="s">
        <v>125</v>
      </c>
      <c r="L135" s="22"/>
      <c r="M135" s="80" t="s">
        <v>1</v>
      </c>
      <c r="N135" s="81" t="s">
        <v>42</v>
      </c>
      <c r="O135" s="32"/>
      <c r="P135" s="82">
        <f>O135*H135</f>
        <v>0</v>
      </c>
      <c r="Q135" s="82">
        <v>0</v>
      </c>
      <c r="R135" s="82">
        <f>Q135*H135</f>
        <v>0</v>
      </c>
      <c r="S135" s="82">
        <v>0</v>
      </c>
      <c r="T135" s="83">
        <f>S135*H135</f>
        <v>0</v>
      </c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R135" s="84" t="s">
        <v>119</v>
      </c>
      <c r="AT135" s="84" t="s">
        <v>121</v>
      </c>
      <c r="AU135" s="84" t="s">
        <v>85</v>
      </c>
      <c r="AY135" s="16" t="s">
        <v>120</v>
      </c>
      <c r="BE135" s="85">
        <f>IF(N135="základní",J135,0)</f>
        <v>0</v>
      </c>
      <c r="BF135" s="85">
        <f>IF(N135="snížená",J135,0)</f>
        <v>0</v>
      </c>
      <c r="BG135" s="85">
        <f>IF(N135="zákl. přenesená",J135,0)</f>
        <v>0</v>
      </c>
      <c r="BH135" s="85">
        <f>IF(N135="sníž. přenesená",J135,0)</f>
        <v>0</v>
      </c>
      <c r="BI135" s="85">
        <f>IF(N135="nulová",J135,0)</f>
        <v>0</v>
      </c>
      <c r="BJ135" s="16" t="s">
        <v>85</v>
      </c>
      <c r="BK135" s="85">
        <f>ROUND(I135*H135,2)</f>
        <v>0</v>
      </c>
      <c r="BL135" s="16" t="s">
        <v>119</v>
      </c>
      <c r="BM135" s="84" t="s">
        <v>155</v>
      </c>
    </row>
    <row r="136" spans="1:65" s="13" customFormat="1">
      <c r="A136" s="250"/>
      <c r="B136" s="251"/>
      <c r="C136" s="250"/>
      <c r="D136" s="247" t="s">
        <v>127</v>
      </c>
      <c r="E136" s="252" t="s">
        <v>1</v>
      </c>
      <c r="F136" s="253" t="s">
        <v>85</v>
      </c>
      <c r="G136" s="250"/>
      <c r="H136" s="254">
        <v>1</v>
      </c>
      <c r="I136" s="94"/>
      <c r="J136" s="250"/>
      <c r="K136" s="250"/>
      <c r="L136" s="92"/>
      <c r="M136" s="95"/>
      <c r="N136" s="96"/>
      <c r="O136" s="96"/>
      <c r="P136" s="96"/>
      <c r="Q136" s="96"/>
      <c r="R136" s="96"/>
      <c r="S136" s="96"/>
      <c r="T136" s="97"/>
      <c r="AT136" s="93" t="s">
        <v>127</v>
      </c>
      <c r="AU136" s="93" t="s">
        <v>85</v>
      </c>
      <c r="AV136" s="13" t="s">
        <v>87</v>
      </c>
      <c r="AW136" s="13" t="s">
        <v>33</v>
      </c>
      <c r="AX136" s="13" t="s">
        <v>85</v>
      </c>
      <c r="AY136" s="93" t="s">
        <v>120</v>
      </c>
    </row>
    <row r="137" spans="1:65" s="2" customFormat="1" ht="16.5" customHeight="1">
      <c r="A137" s="136"/>
      <c r="B137" s="137"/>
      <c r="C137" s="239" t="s">
        <v>156</v>
      </c>
      <c r="D137" s="239" t="s">
        <v>121</v>
      </c>
      <c r="E137" s="240" t="s">
        <v>157</v>
      </c>
      <c r="F137" s="241" t="s">
        <v>158</v>
      </c>
      <c r="G137" s="242" t="s">
        <v>134</v>
      </c>
      <c r="H137" s="243">
        <v>1</v>
      </c>
      <c r="I137" s="79">
        <v>0</v>
      </c>
      <c r="J137" s="244">
        <f>ROUND(I137*H137,2)</f>
        <v>0</v>
      </c>
      <c r="K137" s="241" t="s">
        <v>125</v>
      </c>
      <c r="L137" s="22"/>
      <c r="M137" s="80" t="s">
        <v>1</v>
      </c>
      <c r="N137" s="81" t="s">
        <v>42</v>
      </c>
      <c r="O137" s="32"/>
      <c r="P137" s="82">
        <f>O137*H137</f>
        <v>0</v>
      </c>
      <c r="Q137" s="82">
        <v>0</v>
      </c>
      <c r="R137" s="82">
        <f>Q137*H137</f>
        <v>0</v>
      </c>
      <c r="S137" s="82">
        <v>0</v>
      </c>
      <c r="T137" s="83">
        <f>S137*H137</f>
        <v>0</v>
      </c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R137" s="84" t="s">
        <v>119</v>
      </c>
      <c r="AT137" s="84" t="s">
        <v>121</v>
      </c>
      <c r="AU137" s="84" t="s">
        <v>85</v>
      </c>
      <c r="AY137" s="16" t="s">
        <v>120</v>
      </c>
      <c r="BE137" s="85">
        <f>IF(N137="základní",J137,0)</f>
        <v>0</v>
      </c>
      <c r="BF137" s="85">
        <f>IF(N137="snížená",J137,0)</f>
        <v>0</v>
      </c>
      <c r="BG137" s="85">
        <f>IF(N137="zákl. přenesená",J137,0)</f>
        <v>0</v>
      </c>
      <c r="BH137" s="85">
        <f>IF(N137="sníž. přenesená",J137,0)</f>
        <v>0</v>
      </c>
      <c r="BI137" s="85">
        <f>IF(N137="nulová",J137,0)</f>
        <v>0</v>
      </c>
      <c r="BJ137" s="16" t="s">
        <v>85</v>
      </c>
      <c r="BK137" s="85">
        <f>ROUND(I137*H137,2)</f>
        <v>0</v>
      </c>
      <c r="BL137" s="16" t="s">
        <v>119</v>
      </c>
      <c r="BM137" s="84" t="s">
        <v>159</v>
      </c>
    </row>
    <row r="138" spans="1:65" s="13" customFormat="1">
      <c r="A138" s="250"/>
      <c r="B138" s="251"/>
      <c r="C138" s="250"/>
      <c r="D138" s="247" t="s">
        <v>127</v>
      </c>
      <c r="E138" s="252" t="s">
        <v>1</v>
      </c>
      <c r="F138" s="253" t="s">
        <v>160</v>
      </c>
      <c r="G138" s="250"/>
      <c r="H138" s="254">
        <v>1</v>
      </c>
      <c r="I138" s="94"/>
      <c r="J138" s="250"/>
      <c r="K138" s="250"/>
      <c r="L138" s="92"/>
      <c r="M138" s="95"/>
      <c r="N138" s="96"/>
      <c r="O138" s="96"/>
      <c r="P138" s="96"/>
      <c r="Q138" s="96"/>
      <c r="R138" s="96"/>
      <c r="S138" s="96"/>
      <c r="T138" s="97"/>
      <c r="AT138" s="93" t="s">
        <v>127</v>
      </c>
      <c r="AU138" s="93" t="s">
        <v>85</v>
      </c>
      <c r="AV138" s="13" t="s">
        <v>87</v>
      </c>
      <c r="AW138" s="13" t="s">
        <v>33</v>
      </c>
      <c r="AX138" s="13" t="s">
        <v>85</v>
      </c>
      <c r="AY138" s="93" t="s">
        <v>120</v>
      </c>
    </row>
    <row r="139" spans="1:65" s="2" customFormat="1" ht="16.5" customHeight="1">
      <c r="A139" s="136"/>
      <c r="B139" s="137"/>
      <c r="C139" s="239" t="s">
        <v>161</v>
      </c>
      <c r="D139" s="239" t="s">
        <v>121</v>
      </c>
      <c r="E139" s="240" t="s">
        <v>162</v>
      </c>
      <c r="F139" s="241" t="s">
        <v>163</v>
      </c>
      <c r="G139" s="242" t="s">
        <v>134</v>
      </c>
      <c r="H139" s="243">
        <v>1</v>
      </c>
      <c r="I139" s="79">
        <v>0</v>
      </c>
      <c r="J139" s="244">
        <f>ROUND(I139*H139,2)</f>
        <v>0</v>
      </c>
      <c r="K139" s="241" t="s">
        <v>125</v>
      </c>
      <c r="L139" s="22"/>
      <c r="M139" s="80" t="s">
        <v>1</v>
      </c>
      <c r="N139" s="81" t="s">
        <v>42</v>
      </c>
      <c r="O139" s="32"/>
      <c r="P139" s="82">
        <f>O139*H139</f>
        <v>0</v>
      </c>
      <c r="Q139" s="82">
        <v>0</v>
      </c>
      <c r="R139" s="82">
        <f>Q139*H139</f>
        <v>0</v>
      </c>
      <c r="S139" s="82">
        <v>0</v>
      </c>
      <c r="T139" s="83">
        <f>S139*H139</f>
        <v>0</v>
      </c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R139" s="84" t="s">
        <v>119</v>
      </c>
      <c r="AT139" s="84" t="s">
        <v>121</v>
      </c>
      <c r="AU139" s="84" t="s">
        <v>85</v>
      </c>
      <c r="AY139" s="16" t="s">
        <v>120</v>
      </c>
      <c r="BE139" s="85">
        <f>IF(N139="základní",J139,0)</f>
        <v>0</v>
      </c>
      <c r="BF139" s="85">
        <f>IF(N139="snížená",J139,0)</f>
        <v>0</v>
      </c>
      <c r="BG139" s="85">
        <f>IF(N139="zákl. přenesená",J139,0)</f>
        <v>0</v>
      </c>
      <c r="BH139" s="85">
        <f>IF(N139="sníž. přenesená",J139,0)</f>
        <v>0</v>
      </c>
      <c r="BI139" s="85">
        <f>IF(N139="nulová",J139,0)</f>
        <v>0</v>
      </c>
      <c r="BJ139" s="16" t="s">
        <v>85</v>
      </c>
      <c r="BK139" s="85">
        <f>ROUND(I139*H139,2)</f>
        <v>0</v>
      </c>
      <c r="BL139" s="16" t="s">
        <v>119</v>
      </c>
      <c r="BM139" s="84" t="s">
        <v>164</v>
      </c>
    </row>
    <row r="140" spans="1:65" s="13" customFormat="1">
      <c r="A140" s="250"/>
      <c r="B140" s="251"/>
      <c r="C140" s="250"/>
      <c r="D140" s="247" t="s">
        <v>127</v>
      </c>
      <c r="E140" s="252" t="s">
        <v>1</v>
      </c>
      <c r="F140" s="253" t="s">
        <v>85</v>
      </c>
      <c r="G140" s="250"/>
      <c r="H140" s="254">
        <v>1</v>
      </c>
      <c r="I140" s="94"/>
      <c r="J140" s="250"/>
      <c r="K140" s="250"/>
      <c r="L140" s="92"/>
      <c r="M140" s="95"/>
      <c r="N140" s="96"/>
      <c r="O140" s="96"/>
      <c r="P140" s="96"/>
      <c r="Q140" s="96"/>
      <c r="R140" s="96"/>
      <c r="S140" s="96"/>
      <c r="T140" s="97"/>
      <c r="AT140" s="93" t="s">
        <v>127</v>
      </c>
      <c r="AU140" s="93" t="s">
        <v>85</v>
      </c>
      <c r="AV140" s="13" t="s">
        <v>87</v>
      </c>
      <c r="AW140" s="13" t="s">
        <v>33</v>
      </c>
      <c r="AX140" s="13" t="s">
        <v>85</v>
      </c>
      <c r="AY140" s="93" t="s">
        <v>120</v>
      </c>
    </row>
    <row r="141" spans="1:65" s="2" customFormat="1" ht="16.5" customHeight="1">
      <c r="A141" s="136"/>
      <c r="B141" s="137"/>
      <c r="C141" s="239" t="s">
        <v>165</v>
      </c>
      <c r="D141" s="239" t="s">
        <v>121</v>
      </c>
      <c r="E141" s="240" t="s">
        <v>166</v>
      </c>
      <c r="F141" s="241" t="s">
        <v>167</v>
      </c>
      <c r="G141" s="242" t="s">
        <v>168</v>
      </c>
      <c r="H141" s="243">
        <v>1</v>
      </c>
      <c r="I141" s="79">
        <v>0</v>
      </c>
      <c r="J141" s="244">
        <f>ROUND(I141*H141,2)</f>
        <v>0</v>
      </c>
      <c r="K141" s="241" t="s">
        <v>125</v>
      </c>
      <c r="L141" s="22"/>
      <c r="M141" s="80" t="s">
        <v>1</v>
      </c>
      <c r="N141" s="81" t="s">
        <v>42</v>
      </c>
      <c r="O141" s="32"/>
      <c r="P141" s="82">
        <f>O141*H141</f>
        <v>0</v>
      </c>
      <c r="Q141" s="82">
        <v>0</v>
      </c>
      <c r="R141" s="82">
        <f>Q141*H141</f>
        <v>0</v>
      </c>
      <c r="S141" s="82">
        <v>0</v>
      </c>
      <c r="T141" s="83">
        <f>S141*H141</f>
        <v>0</v>
      </c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R141" s="84" t="s">
        <v>119</v>
      </c>
      <c r="AT141" s="84" t="s">
        <v>121</v>
      </c>
      <c r="AU141" s="84" t="s">
        <v>85</v>
      </c>
      <c r="AY141" s="16" t="s">
        <v>120</v>
      </c>
      <c r="BE141" s="85">
        <f>IF(N141="základní",J141,0)</f>
        <v>0</v>
      </c>
      <c r="BF141" s="85">
        <f>IF(N141="snížená",J141,0)</f>
        <v>0</v>
      </c>
      <c r="BG141" s="85">
        <f>IF(N141="zákl. přenesená",J141,0)</f>
        <v>0</v>
      </c>
      <c r="BH141" s="85">
        <f>IF(N141="sníž. přenesená",J141,0)</f>
        <v>0</v>
      </c>
      <c r="BI141" s="85">
        <f>IF(N141="nulová",J141,0)</f>
        <v>0</v>
      </c>
      <c r="BJ141" s="16" t="s">
        <v>85</v>
      </c>
      <c r="BK141" s="85">
        <f>ROUND(I141*H141,2)</f>
        <v>0</v>
      </c>
      <c r="BL141" s="16" t="s">
        <v>119</v>
      </c>
      <c r="BM141" s="84" t="s">
        <v>169</v>
      </c>
    </row>
    <row r="142" spans="1:65" s="13" customFormat="1">
      <c r="A142" s="250"/>
      <c r="B142" s="251"/>
      <c r="C142" s="250"/>
      <c r="D142" s="247" t="s">
        <v>127</v>
      </c>
      <c r="E142" s="252" t="s">
        <v>1</v>
      </c>
      <c r="F142" s="253" t="s">
        <v>170</v>
      </c>
      <c r="G142" s="250"/>
      <c r="H142" s="254">
        <v>1</v>
      </c>
      <c r="I142" s="94"/>
      <c r="J142" s="250"/>
      <c r="K142" s="250"/>
      <c r="L142" s="92"/>
      <c r="M142" s="95"/>
      <c r="N142" s="96"/>
      <c r="O142" s="96"/>
      <c r="P142" s="96"/>
      <c r="Q142" s="96"/>
      <c r="R142" s="96"/>
      <c r="S142" s="96"/>
      <c r="T142" s="97"/>
      <c r="AT142" s="93" t="s">
        <v>127</v>
      </c>
      <c r="AU142" s="93" t="s">
        <v>85</v>
      </c>
      <c r="AV142" s="13" t="s">
        <v>87</v>
      </c>
      <c r="AW142" s="13" t="s">
        <v>33</v>
      </c>
      <c r="AX142" s="13" t="s">
        <v>85</v>
      </c>
      <c r="AY142" s="93" t="s">
        <v>120</v>
      </c>
    </row>
    <row r="143" spans="1:65" s="2" customFormat="1" ht="16.5" customHeight="1">
      <c r="A143" s="136"/>
      <c r="B143" s="137"/>
      <c r="C143" s="239" t="s">
        <v>171</v>
      </c>
      <c r="D143" s="239" t="s">
        <v>121</v>
      </c>
      <c r="E143" s="240" t="s">
        <v>172</v>
      </c>
      <c r="F143" s="241" t="s">
        <v>173</v>
      </c>
      <c r="G143" s="242" t="s">
        <v>168</v>
      </c>
      <c r="H143" s="243">
        <v>2</v>
      </c>
      <c r="I143" s="79">
        <v>0</v>
      </c>
      <c r="J143" s="244">
        <f>ROUND(I143*H143,2)</f>
        <v>0</v>
      </c>
      <c r="K143" s="241" t="s">
        <v>125</v>
      </c>
      <c r="L143" s="22"/>
      <c r="M143" s="80" t="s">
        <v>1</v>
      </c>
      <c r="N143" s="81" t="s">
        <v>42</v>
      </c>
      <c r="O143" s="32"/>
      <c r="P143" s="82">
        <f>O143*H143</f>
        <v>0</v>
      </c>
      <c r="Q143" s="82">
        <v>0</v>
      </c>
      <c r="R143" s="82">
        <f>Q143*H143</f>
        <v>0</v>
      </c>
      <c r="S143" s="82">
        <v>0</v>
      </c>
      <c r="T143" s="83">
        <f>S143*H143</f>
        <v>0</v>
      </c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R143" s="84" t="s">
        <v>119</v>
      </c>
      <c r="AT143" s="84" t="s">
        <v>121</v>
      </c>
      <c r="AU143" s="84" t="s">
        <v>85</v>
      </c>
      <c r="AY143" s="16" t="s">
        <v>120</v>
      </c>
      <c r="BE143" s="85">
        <f>IF(N143="základní",J143,0)</f>
        <v>0</v>
      </c>
      <c r="BF143" s="85">
        <f>IF(N143="snížená",J143,0)</f>
        <v>0</v>
      </c>
      <c r="BG143" s="85">
        <f>IF(N143="zákl. přenesená",J143,0)</f>
        <v>0</v>
      </c>
      <c r="BH143" s="85">
        <f>IF(N143="sníž. přenesená",J143,0)</f>
        <v>0</v>
      </c>
      <c r="BI143" s="85">
        <f>IF(N143="nulová",J143,0)</f>
        <v>0</v>
      </c>
      <c r="BJ143" s="16" t="s">
        <v>85</v>
      </c>
      <c r="BK143" s="85">
        <f>ROUND(I143*H143,2)</f>
        <v>0</v>
      </c>
      <c r="BL143" s="16" t="s">
        <v>119</v>
      </c>
      <c r="BM143" s="84" t="s">
        <v>174</v>
      </c>
    </row>
    <row r="144" spans="1:65" s="13" customFormat="1">
      <c r="A144" s="250"/>
      <c r="B144" s="251"/>
      <c r="C144" s="250"/>
      <c r="D144" s="247" t="s">
        <v>127</v>
      </c>
      <c r="E144" s="252" t="s">
        <v>1</v>
      </c>
      <c r="F144" s="253" t="s">
        <v>87</v>
      </c>
      <c r="G144" s="250"/>
      <c r="H144" s="254">
        <v>2</v>
      </c>
      <c r="I144" s="94"/>
      <c r="J144" s="250"/>
      <c r="K144" s="250"/>
      <c r="L144" s="92"/>
      <c r="M144" s="95"/>
      <c r="N144" s="96"/>
      <c r="O144" s="96"/>
      <c r="P144" s="96"/>
      <c r="Q144" s="96"/>
      <c r="R144" s="96"/>
      <c r="S144" s="96"/>
      <c r="T144" s="97"/>
      <c r="AT144" s="93" t="s">
        <v>127</v>
      </c>
      <c r="AU144" s="93" t="s">
        <v>85</v>
      </c>
      <c r="AV144" s="13" t="s">
        <v>87</v>
      </c>
      <c r="AW144" s="13" t="s">
        <v>33</v>
      </c>
      <c r="AX144" s="13" t="s">
        <v>85</v>
      </c>
      <c r="AY144" s="93" t="s">
        <v>120</v>
      </c>
    </row>
    <row r="145" spans="1:65" s="2" customFormat="1" ht="16.5" customHeight="1">
      <c r="A145" s="136"/>
      <c r="B145" s="137"/>
      <c r="C145" s="239" t="s">
        <v>175</v>
      </c>
      <c r="D145" s="239" t="s">
        <v>121</v>
      </c>
      <c r="E145" s="240" t="s">
        <v>176</v>
      </c>
      <c r="F145" s="241" t="s">
        <v>177</v>
      </c>
      <c r="G145" s="242" t="s">
        <v>134</v>
      </c>
      <c r="H145" s="243">
        <v>1</v>
      </c>
      <c r="I145" s="79">
        <v>0</v>
      </c>
      <c r="J145" s="244">
        <f>ROUND(I145*H145,2)</f>
        <v>0</v>
      </c>
      <c r="K145" s="241" t="s">
        <v>125</v>
      </c>
      <c r="L145" s="22"/>
      <c r="M145" s="80" t="s">
        <v>1</v>
      </c>
      <c r="N145" s="81" t="s">
        <v>42</v>
      </c>
      <c r="O145" s="32"/>
      <c r="P145" s="82">
        <f>O145*H145</f>
        <v>0</v>
      </c>
      <c r="Q145" s="82">
        <v>0</v>
      </c>
      <c r="R145" s="82">
        <f>Q145*H145</f>
        <v>0</v>
      </c>
      <c r="S145" s="82">
        <v>0</v>
      </c>
      <c r="T145" s="83">
        <f>S145*H145</f>
        <v>0</v>
      </c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R145" s="84" t="s">
        <v>119</v>
      </c>
      <c r="AT145" s="84" t="s">
        <v>121</v>
      </c>
      <c r="AU145" s="84" t="s">
        <v>85</v>
      </c>
      <c r="AY145" s="16" t="s">
        <v>120</v>
      </c>
      <c r="BE145" s="85">
        <f>IF(N145="základní",J145,0)</f>
        <v>0</v>
      </c>
      <c r="BF145" s="85">
        <f>IF(N145="snížená",J145,0)</f>
        <v>0</v>
      </c>
      <c r="BG145" s="85">
        <f>IF(N145="zákl. přenesená",J145,0)</f>
        <v>0</v>
      </c>
      <c r="BH145" s="85">
        <f>IF(N145="sníž. přenesená",J145,0)</f>
        <v>0</v>
      </c>
      <c r="BI145" s="85">
        <f>IF(N145="nulová",J145,0)</f>
        <v>0</v>
      </c>
      <c r="BJ145" s="16" t="s">
        <v>85</v>
      </c>
      <c r="BK145" s="85">
        <f>ROUND(I145*H145,2)</f>
        <v>0</v>
      </c>
      <c r="BL145" s="16" t="s">
        <v>119</v>
      </c>
      <c r="BM145" s="84" t="s">
        <v>178</v>
      </c>
    </row>
    <row r="146" spans="1:65" s="13" customFormat="1">
      <c r="A146" s="250"/>
      <c r="B146" s="251"/>
      <c r="C146" s="250"/>
      <c r="D146" s="247" t="s">
        <v>127</v>
      </c>
      <c r="E146" s="252" t="s">
        <v>1</v>
      </c>
      <c r="F146" s="253" t="s">
        <v>179</v>
      </c>
      <c r="G146" s="250"/>
      <c r="H146" s="254">
        <v>1</v>
      </c>
      <c r="I146" s="94"/>
      <c r="J146" s="250"/>
      <c r="K146" s="250"/>
      <c r="L146" s="92"/>
      <c r="M146" s="95"/>
      <c r="N146" s="96"/>
      <c r="O146" s="96"/>
      <c r="P146" s="96"/>
      <c r="Q146" s="96"/>
      <c r="R146" s="96"/>
      <c r="S146" s="96"/>
      <c r="T146" s="97"/>
      <c r="AT146" s="93" t="s">
        <v>127</v>
      </c>
      <c r="AU146" s="93" t="s">
        <v>85</v>
      </c>
      <c r="AV146" s="13" t="s">
        <v>87</v>
      </c>
      <c r="AW146" s="13" t="s">
        <v>33</v>
      </c>
      <c r="AX146" s="13" t="s">
        <v>85</v>
      </c>
      <c r="AY146" s="93" t="s">
        <v>120</v>
      </c>
    </row>
    <row r="147" spans="1:65" s="2" customFormat="1" ht="16.5" customHeight="1">
      <c r="A147" s="136"/>
      <c r="B147" s="137"/>
      <c r="C147" s="239" t="s">
        <v>180</v>
      </c>
      <c r="D147" s="255" t="s">
        <v>121</v>
      </c>
      <c r="E147" s="240" t="s">
        <v>181</v>
      </c>
      <c r="F147" s="241" t="s">
        <v>182</v>
      </c>
      <c r="G147" s="242" t="s">
        <v>134</v>
      </c>
      <c r="H147" s="243">
        <v>1</v>
      </c>
      <c r="I147" s="79">
        <v>0</v>
      </c>
      <c r="J147" s="244">
        <f>ROUND(I147*H147,2)</f>
        <v>0</v>
      </c>
      <c r="K147" s="241" t="s">
        <v>125</v>
      </c>
      <c r="L147" s="22"/>
      <c r="M147" s="80" t="s">
        <v>1</v>
      </c>
      <c r="N147" s="81" t="s">
        <v>42</v>
      </c>
      <c r="O147" s="32"/>
      <c r="P147" s="82">
        <f>O147*H147</f>
        <v>0</v>
      </c>
      <c r="Q147" s="82">
        <v>0</v>
      </c>
      <c r="R147" s="82">
        <f>Q147*H147</f>
        <v>0</v>
      </c>
      <c r="S147" s="82">
        <v>0</v>
      </c>
      <c r="T147" s="83">
        <f>S147*H147</f>
        <v>0</v>
      </c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R147" s="84" t="s">
        <v>119</v>
      </c>
      <c r="AT147" s="84" t="s">
        <v>121</v>
      </c>
      <c r="AU147" s="84" t="s">
        <v>85</v>
      </c>
      <c r="AY147" s="16" t="s">
        <v>120</v>
      </c>
      <c r="BE147" s="85">
        <f>IF(N147="základní",J147,0)</f>
        <v>0</v>
      </c>
      <c r="BF147" s="85">
        <f>IF(N147="snížená",J147,0)</f>
        <v>0</v>
      </c>
      <c r="BG147" s="85">
        <f>IF(N147="zákl. přenesená",J147,0)</f>
        <v>0</v>
      </c>
      <c r="BH147" s="85">
        <f>IF(N147="sníž. přenesená",J147,0)</f>
        <v>0</v>
      </c>
      <c r="BI147" s="85">
        <f>IF(N147="nulová",J147,0)</f>
        <v>0</v>
      </c>
      <c r="BJ147" s="16" t="s">
        <v>85</v>
      </c>
      <c r="BK147" s="85">
        <f>ROUND(I147*H147,2)</f>
        <v>0</v>
      </c>
      <c r="BL147" s="16" t="s">
        <v>119</v>
      </c>
      <c r="BM147" s="84" t="s">
        <v>183</v>
      </c>
    </row>
    <row r="148" spans="1:65" s="13" customFormat="1">
      <c r="A148" s="250"/>
      <c r="B148" s="251"/>
      <c r="C148" s="250"/>
      <c r="D148" s="247" t="s">
        <v>127</v>
      </c>
      <c r="E148" s="252" t="s">
        <v>1</v>
      </c>
      <c r="F148" s="253" t="s">
        <v>85</v>
      </c>
      <c r="G148" s="250"/>
      <c r="H148" s="254">
        <v>1</v>
      </c>
      <c r="I148" s="94"/>
      <c r="J148" s="250"/>
      <c r="K148" s="250"/>
      <c r="L148" s="92"/>
      <c r="M148" s="95"/>
      <c r="N148" s="96"/>
      <c r="O148" s="96"/>
      <c r="P148" s="96"/>
      <c r="Q148" s="96"/>
      <c r="R148" s="96"/>
      <c r="S148" s="96"/>
      <c r="T148" s="97"/>
      <c r="AT148" s="93" t="s">
        <v>127</v>
      </c>
      <c r="AU148" s="93" t="s">
        <v>85</v>
      </c>
      <c r="AV148" s="13" t="s">
        <v>87</v>
      </c>
      <c r="AW148" s="13" t="s">
        <v>33</v>
      </c>
      <c r="AX148" s="13" t="s">
        <v>85</v>
      </c>
      <c r="AY148" s="93" t="s">
        <v>120</v>
      </c>
    </row>
    <row r="149" spans="1:65" s="2" customFormat="1" ht="16.5" customHeight="1">
      <c r="A149" s="136"/>
      <c r="B149" s="137"/>
      <c r="C149" s="239" t="s">
        <v>184</v>
      </c>
      <c r="D149" s="239" t="s">
        <v>121</v>
      </c>
      <c r="E149" s="240" t="s">
        <v>185</v>
      </c>
      <c r="F149" s="241" t="s">
        <v>186</v>
      </c>
      <c r="G149" s="242" t="s">
        <v>134</v>
      </c>
      <c r="H149" s="243">
        <v>1</v>
      </c>
      <c r="I149" s="79">
        <v>0</v>
      </c>
      <c r="J149" s="244">
        <f>ROUND(I149*H149,2)</f>
        <v>0</v>
      </c>
      <c r="K149" s="241" t="s">
        <v>125</v>
      </c>
      <c r="L149" s="22"/>
      <c r="M149" s="80" t="s">
        <v>1</v>
      </c>
      <c r="N149" s="81" t="s">
        <v>42</v>
      </c>
      <c r="O149" s="32"/>
      <c r="P149" s="82">
        <f>O149*H149</f>
        <v>0</v>
      </c>
      <c r="Q149" s="82">
        <v>0</v>
      </c>
      <c r="R149" s="82">
        <f>Q149*H149</f>
        <v>0</v>
      </c>
      <c r="S149" s="82">
        <v>0</v>
      </c>
      <c r="T149" s="83">
        <f>S149*H149</f>
        <v>0</v>
      </c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R149" s="84" t="s">
        <v>119</v>
      </c>
      <c r="AT149" s="84" t="s">
        <v>121</v>
      </c>
      <c r="AU149" s="84" t="s">
        <v>85</v>
      </c>
      <c r="AY149" s="16" t="s">
        <v>120</v>
      </c>
      <c r="BE149" s="85">
        <f>IF(N149="základní",J149,0)</f>
        <v>0</v>
      </c>
      <c r="BF149" s="85">
        <f>IF(N149="snížená",J149,0)</f>
        <v>0</v>
      </c>
      <c r="BG149" s="85">
        <f>IF(N149="zákl. přenesená",J149,0)</f>
        <v>0</v>
      </c>
      <c r="BH149" s="85">
        <f>IF(N149="sníž. přenesená",J149,0)</f>
        <v>0</v>
      </c>
      <c r="BI149" s="85">
        <f>IF(N149="nulová",J149,0)</f>
        <v>0</v>
      </c>
      <c r="BJ149" s="16" t="s">
        <v>85</v>
      </c>
      <c r="BK149" s="85">
        <f>ROUND(I149*H149,2)</f>
        <v>0</v>
      </c>
      <c r="BL149" s="16" t="s">
        <v>119</v>
      </c>
      <c r="BM149" s="84" t="s">
        <v>187</v>
      </c>
    </row>
    <row r="150" spans="1:65" s="13" customFormat="1">
      <c r="A150" s="250"/>
      <c r="B150" s="251"/>
      <c r="C150" s="250"/>
      <c r="D150" s="247" t="s">
        <v>127</v>
      </c>
      <c r="E150" s="252" t="s">
        <v>1</v>
      </c>
      <c r="F150" s="253" t="s">
        <v>188</v>
      </c>
      <c r="G150" s="250"/>
      <c r="H150" s="254">
        <v>1</v>
      </c>
      <c r="I150" s="94"/>
      <c r="J150" s="250"/>
      <c r="K150" s="250"/>
      <c r="L150" s="92"/>
      <c r="M150" s="95"/>
      <c r="N150" s="96"/>
      <c r="O150" s="96"/>
      <c r="P150" s="96"/>
      <c r="Q150" s="96"/>
      <c r="R150" s="96"/>
      <c r="S150" s="96"/>
      <c r="T150" s="97"/>
      <c r="AT150" s="93" t="s">
        <v>127</v>
      </c>
      <c r="AU150" s="93" t="s">
        <v>85</v>
      </c>
      <c r="AV150" s="13" t="s">
        <v>87</v>
      </c>
      <c r="AW150" s="13" t="s">
        <v>33</v>
      </c>
      <c r="AX150" s="13" t="s">
        <v>85</v>
      </c>
      <c r="AY150" s="93" t="s">
        <v>120</v>
      </c>
    </row>
    <row r="151" spans="1:65" s="2" customFormat="1" ht="16.5" customHeight="1">
      <c r="A151" s="136"/>
      <c r="B151" s="137"/>
      <c r="C151" s="239" t="s">
        <v>189</v>
      </c>
      <c r="D151" s="239" t="s">
        <v>121</v>
      </c>
      <c r="E151" s="240" t="s">
        <v>190</v>
      </c>
      <c r="F151" s="241" t="s">
        <v>191</v>
      </c>
      <c r="G151" s="242" t="s">
        <v>134</v>
      </c>
      <c r="H151" s="243">
        <v>1</v>
      </c>
      <c r="I151" s="79">
        <v>0</v>
      </c>
      <c r="J151" s="244">
        <f>ROUND(I151*H151,2)</f>
        <v>0</v>
      </c>
      <c r="K151" s="241" t="s">
        <v>125</v>
      </c>
      <c r="L151" s="22"/>
      <c r="M151" s="80" t="s">
        <v>1</v>
      </c>
      <c r="N151" s="81" t="s">
        <v>42</v>
      </c>
      <c r="O151" s="32"/>
      <c r="P151" s="82">
        <f>O151*H151</f>
        <v>0</v>
      </c>
      <c r="Q151" s="82">
        <v>0</v>
      </c>
      <c r="R151" s="82">
        <f>Q151*H151</f>
        <v>0</v>
      </c>
      <c r="S151" s="82">
        <v>0</v>
      </c>
      <c r="T151" s="83">
        <f>S151*H151</f>
        <v>0</v>
      </c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R151" s="84" t="s">
        <v>119</v>
      </c>
      <c r="AT151" s="84" t="s">
        <v>121</v>
      </c>
      <c r="AU151" s="84" t="s">
        <v>85</v>
      </c>
      <c r="AY151" s="16" t="s">
        <v>120</v>
      </c>
      <c r="BE151" s="85">
        <f>IF(N151="základní",J151,0)</f>
        <v>0</v>
      </c>
      <c r="BF151" s="85">
        <f>IF(N151="snížená",J151,0)</f>
        <v>0</v>
      </c>
      <c r="BG151" s="85">
        <f>IF(N151="zákl. přenesená",J151,0)</f>
        <v>0</v>
      </c>
      <c r="BH151" s="85">
        <f>IF(N151="sníž. přenesená",J151,0)</f>
        <v>0</v>
      </c>
      <c r="BI151" s="85">
        <f>IF(N151="nulová",J151,0)</f>
        <v>0</v>
      </c>
      <c r="BJ151" s="16" t="s">
        <v>85</v>
      </c>
      <c r="BK151" s="85">
        <f>ROUND(I151*H151,2)</f>
        <v>0</v>
      </c>
      <c r="BL151" s="16" t="s">
        <v>119</v>
      </c>
      <c r="BM151" s="84" t="s">
        <v>192</v>
      </c>
    </row>
    <row r="152" spans="1:65" s="13" customFormat="1">
      <c r="A152" s="250"/>
      <c r="B152" s="251"/>
      <c r="C152" s="250"/>
      <c r="D152" s="247" t="s">
        <v>127</v>
      </c>
      <c r="E152" s="252" t="s">
        <v>1</v>
      </c>
      <c r="F152" s="253" t="s">
        <v>193</v>
      </c>
      <c r="G152" s="250"/>
      <c r="H152" s="254">
        <v>1</v>
      </c>
      <c r="I152" s="94"/>
      <c r="J152" s="250"/>
      <c r="K152" s="250"/>
      <c r="L152" s="92"/>
      <c r="M152" s="95"/>
      <c r="N152" s="96"/>
      <c r="O152" s="96"/>
      <c r="P152" s="96"/>
      <c r="Q152" s="96"/>
      <c r="R152" s="96"/>
      <c r="S152" s="96"/>
      <c r="T152" s="97"/>
      <c r="AT152" s="93" t="s">
        <v>127</v>
      </c>
      <c r="AU152" s="93" t="s">
        <v>85</v>
      </c>
      <c r="AV152" s="13" t="s">
        <v>87</v>
      </c>
      <c r="AW152" s="13" t="s">
        <v>33</v>
      </c>
      <c r="AX152" s="13" t="s">
        <v>85</v>
      </c>
      <c r="AY152" s="93" t="s">
        <v>120</v>
      </c>
    </row>
    <row r="153" spans="1:65" s="2" customFormat="1" ht="16.5" customHeight="1">
      <c r="A153" s="136"/>
      <c r="B153" s="137"/>
      <c r="C153" s="239" t="s">
        <v>8</v>
      </c>
      <c r="D153" s="239" t="s">
        <v>121</v>
      </c>
      <c r="E153" s="240" t="s">
        <v>194</v>
      </c>
      <c r="F153" s="241" t="s">
        <v>195</v>
      </c>
      <c r="G153" s="242" t="s">
        <v>134</v>
      </c>
      <c r="H153" s="243">
        <v>1</v>
      </c>
      <c r="I153" s="79">
        <v>0</v>
      </c>
      <c r="J153" s="244">
        <f>ROUND(I153*H153,2)</f>
        <v>0</v>
      </c>
      <c r="K153" s="241" t="s">
        <v>125</v>
      </c>
      <c r="L153" s="22"/>
      <c r="M153" s="80" t="s">
        <v>1</v>
      </c>
      <c r="N153" s="81" t="s">
        <v>42</v>
      </c>
      <c r="O153" s="32"/>
      <c r="P153" s="82">
        <f>O153*H153</f>
        <v>0</v>
      </c>
      <c r="Q153" s="82">
        <v>0</v>
      </c>
      <c r="R153" s="82">
        <f>Q153*H153</f>
        <v>0</v>
      </c>
      <c r="S153" s="82">
        <v>0</v>
      </c>
      <c r="T153" s="83">
        <f>S153*H153</f>
        <v>0</v>
      </c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R153" s="84" t="s">
        <v>119</v>
      </c>
      <c r="AT153" s="84" t="s">
        <v>121</v>
      </c>
      <c r="AU153" s="84" t="s">
        <v>85</v>
      </c>
      <c r="AY153" s="16" t="s">
        <v>120</v>
      </c>
      <c r="BE153" s="85">
        <f>IF(N153="základní",J153,0)</f>
        <v>0</v>
      </c>
      <c r="BF153" s="85">
        <f>IF(N153="snížená",J153,0)</f>
        <v>0</v>
      </c>
      <c r="BG153" s="85">
        <f>IF(N153="zákl. přenesená",J153,0)</f>
        <v>0</v>
      </c>
      <c r="BH153" s="85">
        <f>IF(N153="sníž. přenesená",J153,0)</f>
        <v>0</v>
      </c>
      <c r="BI153" s="85">
        <f>IF(N153="nulová",J153,0)</f>
        <v>0</v>
      </c>
      <c r="BJ153" s="16" t="s">
        <v>85</v>
      </c>
      <c r="BK153" s="85">
        <f>ROUND(I153*H153,2)</f>
        <v>0</v>
      </c>
      <c r="BL153" s="16" t="s">
        <v>119</v>
      </c>
      <c r="BM153" s="84" t="s">
        <v>196</v>
      </c>
    </row>
    <row r="154" spans="1:65" s="13" customFormat="1">
      <c r="A154" s="250"/>
      <c r="B154" s="251"/>
      <c r="C154" s="250"/>
      <c r="D154" s="247" t="s">
        <v>127</v>
      </c>
      <c r="E154" s="252" t="s">
        <v>1</v>
      </c>
      <c r="F154" s="253" t="s">
        <v>85</v>
      </c>
      <c r="G154" s="250"/>
      <c r="H154" s="254">
        <v>1</v>
      </c>
      <c r="I154" s="94"/>
      <c r="J154" s="250"/>
      <c r="K154" s="250"/>
      <c r="L154" s="92"/>
      <c r="M154" s="95"/>
      <c r="N154" s="96"/>
      <c r="O154" s="96"/>
      <c r="P154" s="96"/>
      <c r="Q154" s="96"/>
      <c r="R154" s="96"/>
      <c r="S154" s="96"/>
      <c r="T154" s="97"/>
      <c r="AT154" s="93" t="s">
        <v>127</v>
      </c>
      <c r="AU154" s="93" t="s">
        <v>85</v>
      </c>
      <c r="AV154" s="13" t="s">
        <v>87</v>
      </c>
      <c r="AW154" s="13" t="s">
        <v>33</v>
      </c>
      <c r="AX154" s="13" t="s">
        <v>85</v>
      </c>
      <c r="AY154" s="93" t="s">
        <v>120</v>
      </c>
    </row>
    <row r="155" spans="1:65" s="11" customFormat="1" ht="25.9" customHeight="1">
      <c r="A155" s="234"/>
      <c r="B155" s="235"/>
      <c r="C155" s="234"/>
      <c r="D155" s="236" t="s">
        <v>76</v>
      </c>
      <c r="E155" s="237" t="s">
        <v>85</v>
      </c>
      <c r="F155" s="237" t="s">
        <v>197</v>
      </c>
      <c r="G155" s="234"/>
      <c r="H155" s="234"/>
      <c r="I155" s="72"/>
      <c r="J155" s="238">
        <f>BK155</f>
        <v>0</v>
      </c>
      <c r="K155" s="234"/>
      <c r="L155" s="70"/>
      <c r="M155" s="73"/>
      <c r="N155" s="74"/>
      <c r="O155" s="74"/>
      <c r="P155" s="75">
        <f>SUM(P156:P164)</f>
        <v>0</v>
      </c>
      <c r="Q155" s="74"/>
      <c r="R155" s="75">
        <f>SUM(R156:R164)</f>
        <v>0</v>
      </c>
      <c r="S155" s="74"/>
      <c r="T155" s="76">
        <f>SUM(T156:T164)</f>
        <v>19.8</v>
      </c>
      <c r="AR155" s="71" t="s">
        <v>85</v>
      </c>
      <c r="AT155" s="77" t="s">
        <v>76</v>
      </c>
      <c r="AU155" s="77" t="s">
        <v>77</v>
      </c>
      <c r="AY155" s="71" t="s">
        <v>120</v>
      </c>
      <c r="BK155" s="78">
        <f>SUM(BK156:BK164)</f>
        <v>0</v>
      </c>
    </row>
    <row r="156" spans="1:65" s="2" customFormat="1" ht="16.5" customHeight="1">
      <c r="A156" s="136"/>
      <c r="B156" s="137"/>
      <c r="C156" s="239" t="s">
        <v>198</v>
      </c>
      <c r="D156" s="239" t="s">
        <v>121</v>
      </c>
      <c r="E156" s="240" t="s">
        <v>199</v>
      </c>
      <c r="F156" s="241" t="s">
        <v>200</v>
      </c>
      <c r="G156" s="242" t="s">
        <v>201</v>
      </c>
      <c r="H156" s="243">
        <v>240</v>
      </c>
      <c r="I156" s="79">
        <v>0</v>
      </c>
      <c r="J156" s="244">
        <f>ROUND(I156*H156,2)</f>
        <v>0</v>
      </c>
      <c r="K156" s="241" t="s">
        <v>125</v>
      </c>
      <c r="L156" s="22"/>
      <c r="M156" s="80" t="s">
        <v>1</v>
      </c>
      <c r="N156" s="81" t="s">
        <v>42</v>
      </c>
      <c r="O156" s="32"/>
      <c r="P156" s="82">
        <f>O156*H156</f>
        <v>0</v>
      </c>
      <c r="Q156" s="82">
        <v>0</v>
      </c>
      <c r="R156" s="82">
        <f>Q156*H156</f>
        <v>0</v>
      </c>
      <c r="S156" s="82">
        <v>0.02</v>
      </c>
      <c r="T156" s="83">
        <f>S156*H156</f>
        <v>4.8</v>
      </c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R156" s="84" t="s">
        <v>119</v>
      </c>
      <c r="AT156" s="84" t="s">
        <v>121</v>
      </c>
      <c r="AU156" s="84" t="s">
        <v>85</v>
      </c>
      <c r="AY156" s="16" t="s">
        <v>120</v>
      </c>
      <c r="BE156" s="85">
        <f>IF(N156="základní",J156,0)</f>
        <v>0</v>
      </c>
      <c r="BF156" s="85">
        <f>IF(N156="snížená",J156,0)</f>
        <v>0</v>
      </c>
      <c r="BG156" s="85">
        <f>IF(N156="zákl. přenesená",J156,0)</f>
        <v>0</v>
      </c>
      <c r="BH156" s="85">
        <f>IF(N156="sníž. přenesená",J156,0)</f>
        <v>0</v>
      </c>
      <c r="BI156" s="85">
        <f>IF(N156="nulová",J156,0)</f>
        <v>0</v>
      </c>
      <c r="BJ156" s="16" t="s">
        <v>85</v>
      </c>
      <c r="BK156" s="85">
        <f>ROUND(I156*H156,2)</f>
        <v>0</v>
      </c>
      <c r="BL156" s="16" t="s">
        <v>119</v>
      </c>
      <c r="BM156" s="84" t="s">
        <v>202</v>
      </c>
    </row>
    <row r="157" spans="1:65" s="12" customFormat="1">
      <c r="A157" s="245"/>
      <c r="B157" s="246"/>
      <c r="C157" s="245"/>
      <c r="D157" s="247" t="s">
        <v>127</v>
      </c>
      <c r="E157" s="248" t="s">
        <v>1</v>
      </c>
      <c r="F157" s="249" t="s">
        <v>475</v>
      </c>
      <c r="G157" s="245"/>
      <c r="H157" s="248" t="s">
        <v>1</v>
      </c>
      <c r="I157" s="88"/>
      <c r="J157" s="245"/>
      <c r="K157" s="245"/>
      <c r="L157" s="86"/>
      <c r="M157" s="89"/>
      <c r="N157" s="90"/>
      <c r="O157" s="90"/>
      <c r="P157" s="90"/>
      <c r="Q157" s="90"/>
      <c r="R157" s="90"/>
      <c r="S157" s="90"/>
      <c r="T157" s="91"/>
      <c r="AT157" s="87" t="s">
        <v>127</v>
      </c>
      <c r="AU157" s="87" t="s">
        <v>85</v>
      </c>
      <c r="AV157" s="12" t="s">
        <v>85</v>
      </c>
      <c r="AW157" s="12" t="s">
        <v>33</v>
      </c>
      <c r="AX157" s="12" t="s">
        <v>77</v>
      </c>
      <c r="AY157" s="87" t="s">
        <v>120</v>
      </c>
    </row>
    <row r="158" spans="1:65" s="13" customFormat="1">
      <c r="A158" s="250"/>
      <c r="B158" s="251"/>
      <c r="C158" s="250"/>
      <c r="D158" s="247" t="s">
        <v>127</v>
      </c>
      <c r="E158" s="252" t="s">
        <v>1</v>
      </c>
      <c r="F158" s="253" t="s">
        <v>203</v>
      </c>
      <c r="G158" s="250"/>
      <c r="H158" s="254">
        <v>240</v>
      </c>
      <c r="I158" s="94"/>
      <c r="J158" s="250"/>
      <c r="K158" s="250"/>
      <c r="L158" s="92"/>
      <c r="M158" s="95"/>
      <c r="N158" s="96"/>
      <c r="O158" s="96"/>
      <c r="P158" s="96"/>
      <c r="Q158" s="96"/>
      <c r="R158" s="96"/>
      <c r="S158" s="96"/>
      <c r="T158" s="97"/>
      <c r="AT158" s="93" t="s">
        <v>127</v>
      </c>
      <c r="AU158" s="93" t="s">
        <v>85</v>
      </c>
      <c r="AV158" s="13" t="s">
        <v>87</v>
      </c>
      <c r="AW158" s="13" t="s">
        <v>33</v>
      </c>
      <c r="AX158" s="13" t="s">
        <v>85</v>
      </c>
      <c r="AY158" s="93" t="s">
        <v>120</v>
      </c>
    </row>
    <row r="159" spans="1:65" s="2" customFormat="1" ht="16.5" customHeight="1">
      <c r="A159" s="136"/>
      <c r="B159" s="137"/>
      <c r="C159" s="239" t="s">
        <v>204</v>
      </c>
      <c r="D159" s="239" t="s">
        <v>121</v>
      </c>
      <c r="E159" s="240" t="s">
        <v>205</v>
      </c>
      <c r="F159" s="241" t="s">
        <v>206</v>
      </c>
      <c r="G159" s="242" t="s">
        <v>168</v>
      </c>
      <c r="H159" s="243">
        <v>5</v>
      </c>
      <c r="I159" s="79">
        <v>0</v>
      </c>
      <c r="J159" s="244">
        <f>ROUND(I159*H159,2)</f>
        <v>0</v>
      </c>
      <c r="K159" s="241" t="s">
        <v>125</v>
      </c>
      <c r="L159" s="22"/>
      <c r="M159" s="80" t="s">
        <v>1</v>
      </c>
      <c r="N159" s="81" t="s">
        <v>42</v>
      </c>
      <c r="O159" s="32"/>
      <c r="P159" s="82">
        <f>O159*H159</f>
        <v>0</v>
      </c>
      <c r="Q159" s="82">
        <v>0</v>
      </c>
      <c r="R159" s="82">
        <f>Q159*H159</f>
        <v>0</v>
      </c>
      <c r="S159" s="82">
        <v>3</v>
      </c>
      <c r="T159" s="83">
        <f>S159*H159</f>
        <v>15</v>
      </c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R159" s="84" t="s">
        <v>119</v>
      </c>
      <c r="AT159" s="84" t="s">
        <v>121</v>
      </c>
      <c r="AU159" s="84" t="s">
        <v>85</v>
      </c>
      <c r="AY159" s="16" t="s">
        <v>120</v>
      </c>
      <c r="BE159" s="85">
        <f>IF(N159="základní",J159,0)</f>
        <v>0</v>
      </c>
      <c r="BF159" s="85">
        <f>IF(N159="snížená",J159,0)</f>
        <v>0</v>
      </c>
      <c r="BG159" s="85">
        <f>IF(N159="zákl. přenesená",J159,0)</f>
        <v>0</v>
      </c>
      <c r="BH159" s="85">
        <f>IF(N159="sníž. přenesená",J159,0)</f>
        <v>0</v>
      </c>
      <c r="BI159" s="85">
        <f>IF(N159="nulová",J159,0)</f>
        <v>0</v>
      </c>
      <c r="BJ159" s="16" t="s">
        <v>85</v>
      </c>
      <c r="BK159" s="85">
        <f>ROUND(I159*H159,2)</f>
        <v>0</v>
      </c>
      <c r="BL159" s="16" t="s">
        <v>119</v>
      </c>
      <c r="BM159" s="84" t="s">
        <v>207</v>
      </c>
    </row>
    <row r="160" spans="1:65" s="12" customFormat="1">
      <c r="A160" s="245"/>
      <c r="B160" s="246"/>
      <c r="C160" s="245"/>
      <c r="D160" s="247" t="s">
        <v>127</v>
      </c>
      <c r="E160" s="248" t="s">
        <v>1</v>
      </c>
      <c r="F160" s="249" t="s">
        <v>475</v>
      </c>
      <c r="G160" s="245"/>
      <c r="H160" s="248" t="s">
        <v>1</v>
      </c>
      <c r="I160" s="88"/>
      <c r="J160" s="245"/>
      <c r="K160" s="245"/>
      <c r="L160" s="86"/>
      <c r="M160" s="89"/>
      <c r="N160" s="90"/>
      <c r="O160" s="90"/>
      <c r="P160" s="90"/>
      <c r="Q160" s="90"/>
      <c r="R160" s="90"/>
      <c r="S160" s="90"/>
      <c r="T160" s="91"/>
      <c r="AT160" s="87" t="s">
        <v>127</v>
      </c>
      <c r="AU160" s="87" t="s">
        <v>85</v>
      </c>
      <c r="AV160" s="12" t="s">
        <v>85</v>
      </c>
      <c r="AW160" s="12" t="s">
        <v>33</v>
      </c>
      <c r="AX160" s="12" t="s">
        <v>77</v>
      </c>
      <c r="AY160" s="87" t="s">
        <v>120</v>
      </c>
    </row>
    <row r="161" spans="1:65" s="13" customFormat="1">
      <c r="A161" s="250"/>
      <c r="B161" s="251"/>
      <c r="C161" s="250"/>
      <c r="D161" s="247" t="s">
        <v>127</v>
      </c>
      <c r="E161" s="252" t="s">
        <v>1</v>
      </c>
      <c r="F161" s="253" t="s">
        <v>208</v>
      </c>
      <c r="G161" s="250"/>
      <c r="H161" s="254">
        <v>5</v>
      </c>
      <c r="I161" s="94"/>
      <c r="J161" s="250"/>
      <c r="K161" s="250"/>
      <c r="L161" s="92"/>
      <c r="M161" s="95"/>
      <c r="N161" s="96"/>
      <c r="O161" s="96"/>
      <c r="P161" s="96"/>
      <c r="Q161" s="96"/>
      <c r="R161" s="96"/>
      <c r="S161" s="96"/>
      <c r="T161" s="97"/>
      <c r="AT161" s="93" t="s">
        <v>127</v>
      </c>
      <c r="AU161" s="93" t="s">
        <v>85</v>
      </c>
      <c r="AV161" s="13" t="s">
        <v>87</v>
      </c>
      <c r="AW161" s="13" t="s">
        <v>33</v>
      </c>
      <c r="AX161" s="13" t="s">
        <v>85</v>
      </c>
      <c r="AY161" s="93" t="s">
        <v>120</v>
      </c>
    </row>
    <row r="162" spans="1:65" s="2" customFormat="1" ht="16.5" customHeight="1">
      <c r="A162" s="136"/>
      <c r="B162" s="137"/>
      <c r="C162" s="239" t="s">
        <v>209</v>
      </c>
      <c r="D162" s="239" t="s">
        <v>121</v>
      </c>
      <c r="E162" s="240" t="s">
        <v>210</v>
      </c>
      <c r="F162" s="241" t="s">
        <v>211</v>
      </c>
      <c r="G162" s="242" t="s">
        <v>212</v>
      </c>
      <c r="H162" s="243">
        <v>30</v>
      </c>
      <c r="I162" s="79">
        <v>0</v>
      </c>
      <c r="J162" s="244">
        <f>ROUND(I162*H162,2)</f>
        <v>0</v>
      </c>
      <c r="K162" s="241" t="s">
        <v>125</v>
      </c>
      <c r="L162" s="22"/>
      <c r="M162" s="80" t="s">
        <v>1</v>
      </c>
      <c r="N162" s="81" t="s">
        <v>42</v>
      </c>
      <c r="O162" s="32"/>
      <c r="P162" s="82">
        <f>O162*H162</f>
        <v>0</v>
      </c>
      <c r="Q162" s="82">
        <v>0</v>
      </c>
      <c r="R162" s="82">
        <f>Q162*H162</f>
        <v>0</v>
      </c>
      <c r="S162" s="82">
        <v>0</v>
      </c>
      <c r="T162" s="83">
        <f>S162*H162</f>
        <v>0</v>
      </c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R162" s="84" t="s">
        <v>119</v>
      </c>
      <c r="AT162" s="84" t="s">
        <v>121</v>
      </c>
      <c r="AU162" s="84" t="s">
        <v>85</v>
      </c>
      <c r="AY162" s="16" t="s">
        <v>120</v>
      </c>
      <c r="BE162" s="85">
        <f>IF(N162="základní",J162,0)</f>
        <v>0</v>
      </c>
      <c r="BF162" s="85">
        <f>IF(N162="snížená",J162,0)</f>
        <v>0</v>
      </c>
      <c r="BG162" s="85">
        <f>IF(N162="zákl. přenesená",J162,0)</f>
        <v>0</v>
      </c>
      <c r="BH162" s="85">
        <f>IF(N162="sníž. přenesená",J162,0)</f>
        <v>0</v>
      </c>
      <c r="BI162" s="85">
        <f>IF(N162="nulová",J162,0)</f>
        <v>0</v>
      </c>
      <c r="BJ162" s="16" t="s">
        <v>85</v>
      </c>
      <c r="BK162" s="85">
        <f>ROUND(I162*H162,2)</f>
        <v>0</v>
      </c>
      <c r="BL162" s="16" t="s">
        <v>119</v>
      </c>
      <c r="BM162" s="84" t="s">
        <v>213</v>
      </c>
    </row>
    <row r="163" spans="1:65" s="12" customFormat="1">
      <c r="A163" s="245"/>
      <c r="B163" s="246"/>
      <c r="C163" s="245"/>
      <c r="D163" s="247" t="s">
        <v>127</v>
      </c>
      <c r="E163" s="248" t="s">
        <v>1</v>
      </c>
      <c r="F163" s="249" t="s">
        <v>128</v>
      </c>
      <c r="G163" s="245"/>
      <c r="H163" s="248" t="s">
        <v>1</v>
      </c>
      <c r="I163" s="88"/>
      <c r="J163" s="245"/>
      <c r="K163" s="245"/>
      <c r="L163" s="86"/>
      <c r="M163" s="89"/>
      <c r="N163" s="90"/>
      <c r="O163" s="90"/>
      <c r="P163" s="90"/>
      <c r="Q163" s="90"/>
      <c r="R163" s="90"/>
      <c r="S163" s="90"/>
      <c r="T163" s="91"/>
      <c r="AT163" s="87" t="s">
        <v>127</v>
      </c>
      <c r="AU163" s="87" t="s">
        <v>85</v>
      </c>
      <c r="AV163" s="12" t="s">
        <v>85</v>
      </c>
      <c r="AW163" s="12" t="s">
        <v>33</v>
      </c>
      <c r="AX163" s="12" t="s">
        <v>77</v>
      </c>
      <c r="AY163" s="87" t="s">
        <v>120</v>
      </c>
    </row>
    <row r="164" spans="1:65" s="13" customFormat="1">
      <c r="A164" s="250"/>
      <c r="B164" s="251"/>
      <c r="C164" s="250"/>
      <c r="D164" s="247" t="s">
        <v>127</v>
      </c>
      <c r="E164" s="252" t="s">
        <v>1</v>
      </c>
      <c r="F164" s="253" t="s">
        <v>214</v>
      </c>
      <c r="G164" s="250"/>
      <c r="H164" s="254">
        <v>30</v>
      </c>
      <c r="I164" s="94"/>
      <c r="J164" s="250"/>
      <c r="K164" s="250"/>
      <c r="L164" s="92"/>
      <c r="M164" s="95"/>
      <c r="N164" s="96"/>
      <c r="O164" s="96"/>
      <c r="P164" s="96"/>
      <c r="Q164" s="96"/>
      <c r="R164" s="96"/>
      <c r="S164" s="96"/>
      <c r="T164" s="97"/>
      <c r="AT164" s="93" t="s">
        <v>127</v>
      </c>
      <c r="AU164" s="93" t="s">
        <v>85</v>
      </c>
      <c r="AV164" s="13" t="s">
        <v>87</v>
      </c>
      <c r="AW164" s="13" t="s">
        <v>33</v>
      </c>
      <c r="AX164" s="13" t="s">
        <v>85</v>
      </c>
      <c r="AY164" s="93" t="s">
        <v>120</v>
      </c>
    </row>
    <row r="165" spans="1:65" s="11" customFormat="1" ht="25.9" customHeight="1">
      <c r="A165" s="234"/>
      <c r="B165" s="235"/>
      <c r="C165" s="234"/>
      <c r="D165" s="236" t="s">
        <v>76</v>
      </c>
      <c r="E165" s="237" t="s">
        <v>165</v>
      </c>
      <c r="F165" s="237" t="s">
        <v>215</v>
      </c>
      <c r="G165" s="234"/>
      <c r="H165" s="234"/>
      <c r="I165" s="72"/>
      <c r="J165" s="238">
        <f>BK165</f>
        <v>0</v>
      </c>
      <c r="K165" s="234"/>
      <c r="L165" s="70"/>
      <c r="M165" s="73"/>
      <c r="N165" s="74"/>
      <c r="O165" s="74"/>
      <c r="P165" s="75">
        <f>SUM(P166:P177)</f>
        <v>0</v>
      </c>
      <c r="Q165" s="74"/>
      <c r="R165" s="75">
        <f>SUM(R166:R177)</f>
        <v>0</v>
      </c>
      <c r="S165" s="74"/>
      <c r="T165" s="76">
        <f>SUM(T166:T177)</f>
        <v>0</v>
      </c>
      <c r="AR165" s="71" t="s">
        <v>85</v>
      </c>
      <c r="AT165" s="77" t="s">
        <v>76</v>
      </c>
      <c r="AU165" s="77" t="s">
        <v>77</v>
      </c>
      <c r="AY165" s="71" t="s">
        <v>120</v>
      </c>
      <c r="BK165" s="78">
        <f>SUM(BK166:BK177)</f>
        <v>0</v>
      </c>
    </row>
    <row r="166" spans="1:65" s="2" customFormat="1" ht="16.5" customHeight="1">
      <c r="A166" s="136"/>
      <c r="B166" s="137"/>
      <c r="C166" s="239" t="s">
        <v>216</v>
      </c>
      <c r="D166" s="239" t="s">
        <v>121</v>
      </c>
      <c r="E166" s="240" t="s">
        <v>217</v>
      </c>
      <c r="F166" s="241" t="s">
        <v>218</v>
      </c>
      <c r="G166" s="242" t="s">
        <v>168</v>
      </c>
      <c r="H166" s="243">
        <v>2</v>
      </c>
      <c r="I166" s="79">
        <v>0</v>
      </c>
      <c r="J166" s="244">
        <f>ROUND(I166*H166,2)</f>
        <v>0</v>
      </c>
      <c r="K166" s="241" t="s">
        <v>125</v>
      </c>
      <c r="L166" s="22"/>
      <c r="M166" s="80" t="s">
        <v>1</v>
      </c>
      <c r="N166" s="81" t="s">
        <v>42</v>
      </c>
      <c r="O166" s="32"/>
      <c r="P166" s="82">
        <f>O166*H166</f>
        <v>0</v>
      </c>
      <c r="Q166" s="82">
        <v>0</v>
      </c>
      <c r="R166" s="82">
        <f>Q166*H166</f>
        <v>0</v>
      </c>
      <c r="S166" s="82">
        <v>0</v>
      </c>
      <c r="T166" s="83">
        <f>S166*H166</f>
        <v>0</v>
      </c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R166" s="84" t="s">
        <v>119</v>
      </c>
      <c r="AT166" s="84" t="s">
        <v>121</v>
      </c>
      <c r="AU166" s="84" t="s">
        <v>85</v>
      </c>
      <c r="AY166" s="16" t="s">
        <v>120</v>
      </c>
      <c r="BE166" s="85">
        <f>IF(N166="základní",J166,0)</f>
        <v>0</v>
      </c>
      <c r="BF166" s="85">
        <f>IF(N166="snížená",J166,0)</f>
        <v>0</v>
      </c>
      <c r="BG166" s="85">
        <f>IF(N166="zákl. přenesená",J166,0)</f>
        <v>0</v>
      </c>
      <c r="BH166" s="85">
        <f>IF(N166="sníž. přenesená",J166,0)</f>
        <v>0</v>
      </c>
      <c r="BI166" s="85">
        <f>IF(N166="nulová",J166,0)</f>
        <v>0</v>
      </c>
      <c r="BJ166" s="16" t="s">
        <v>85</v>
      </c>
      <c r="BK166" s="85">
        <f>ROUND(I166*H166,2)</f>
        <v>0</v>
      </c>
      <c r="BL166" s="16" t="s">
        <v>119</v>
      </c>
      <c r="BM166" s="84" t="s">
        <v>219</v>
      </c>
    </row>
    <row r="167" spans="1:65" s="13" customFormat="1">
      <c r="A167" s="250"/>
      <c r="B167" s="251"/>
      <c r="C167" s="250"/>
      <c r="D167" s="247" t="s">
        <v>127</v>
      </c>
      <c r="E167" s="252" t="s">
        <v>1</v>
      </c>
      <c r="F167" s="253" t="s">
        <v>87</v>
      </c>
      <c r="G167" s="250"/>
      <c r="H167" s="254">
        <v>2</v>
      </c>
      <c r="I167" s="94"/>
      <c r="J167" s="250"/>
      <c r="K167" s="250"/>
      <c r="L167" s="92"/>
      <c r="M167" s="95"/>
      <c r="N167" s="96"/>
      <c r="O167" s="96"/>
      <c r="P167" s="96"/>
      <c r="Q167" s="96"/>
      <c r="R167" s="96"/>
      <c r="S167" s="96"/>
      <c r="T167" s="97"/>
      <c r="AT167" s="93" t="s">
        <v>127</v>
      </c>
      <c r="AU167" s="93" t="s">
        <v>85</v>
      </c>
      <c r="AV167" s="13" t="s">
        <v>87</v>
      </c>
      <c r="AW167" s="13" t="s">
        <v>33</v>
      </c>
      <c r="AX167" s="13" t="s">
        <v>85</v>
      </c>
      <c r="AY167" s="93" t="s">
        <v>120</v>
      </c>
    </row>
    <row r="168" spans="1:65" s="2" customFormat="1" ht="16.5" customHeight="1">
      <c r="A168" s="136"/>
      <c r="B168" s="137"/>
      <c r="C168" s="239" t="s">
        <v>220</v>
      </c>
      <c r="D168" s="239" t="s">
        <v>121</v>
      </c>
      <c r="E168" s="240" t="s">
        <v>221</v>
      </c>
      <c r="F168" s="241" t="s">
        <v>222</v>
      </c>
      <c r="G168" s="242" t="s">
        <v>168</v>
      </c>
      <c r="H168" s="243">
        <v>2</v>
      </c>
      <c r="I168" s="79">
        <v>0</v>
      </c>
      <c r="J168" s="244">
        <f>ROUND(I168*H168,2)</f>
        <v>0</v>
      </c>
      <c r="K168" s="241" t="s">
        <v>125</v>
      </c>
      <c r="L168" s="22"/>
      <c r="M168" s="80" t="s">
        <v>1</v>
      </c>
      <c r="N168" s="81" t="s">
        <v>42</v>
      </c>
      <c r="O168" s="32"/>
      <c r="P168" s="82">
        <f>O168*H168</f>
        <v>0</v>
      </c>
      <c r="Q168" s="82">
        <v>0</v>
      </c>
      <c r="R168" s="82">
        <f>Q168*H168</f>
        <v>0</v>
      </c>
      <c r="S168" s="82">
        <v>0</v>
      </c>
      <c r="T168" s="83">
        <f>S168*H168</f>
        <v>0</v>
      </c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R168" s="84" t="s">
        <v>119</v>
      </c>
      <c r="AT168" s="84" t="s">
        <v>121</v>
      </c>
      <c r="AU168" s="84" t="s">
        <v>85</v>
      </c>
      <c r="AY168" s="16" t="s">
        <v>120</v>
      </c>
      <c r="BE168" s="85">
        <f>IF(N168="základní",J168,0)</f>
        <v>0</v>
      </c>
      <c r="BF168" s="85">
        <f>IF(N168="snížená",J168,0)</f>
        <v>0</v>
      </c>
      <c r="BG168" s="85">
        <f>IF(N168="zákl. přenesená",J168,0)</f>
        <v>0</v>
      </c>
      <c r="BH168" s="85">
        <f>IF(N168="sníž. přenesená",J168,0)</f>
        <v>0</v>
      </c>
      <c r="BI168" s="85">
        <f>IF(N168="nulová",J168,0)</f>
        <v>0</v>
      </c>
      <c r="BJ168" s="16" t="s">
        <v>85</v>
      </c>
      <c r="BK168" s="85">
        <f>ROUND(I168*H168,2)</f>
        <v>0</v>
      </c>
      <c r="BL168" s="16" t="s">
        <v>119</v>
      </c>
      <c r="BM168" s="84" t="s">
        <v>223</v>
      </c>
    </row>
    <row r="169" spans="1:65" s="13" customFormat="1">
      <c r="A169" s="250"/>
      <c r="B169" s="251"/>
      <c r="C169" s="250"/>
      <c r="D169" s="247" t="s">
        <v>127</v>
      </c>
      <c r="E169" s="252" t="s">
        <v>1</v>
      </c>
      <c r="F169" s="253" t="s">
        <v>87</v>
      </c>
      <c r="G169" s="250"/>
      <c r="H169" s="254">
        <v>2</v>
      </c>
      <c r="I169" s="94"/>
      <c r="J169" s="250"/>
      <c r="K169" s="250"/>
      <c r="L169" s="92"/>
      <c r="M169" s="95"/>
      <c r="N169" s="96"/>
      <c r="O169" s="96"/>
      <c r="P169" s="96"/>
      <c r="Q169" s="96"/>
      <c r="R169" s="96"/>
      <c r="S169" s="96"/>
      <c r="T169" s="97"/>
      <c r="AT169" s="93" t="s">
        <v>127</v>
      </c>
      <c r="AU169" s="93" t="s">
        <v>85</v>
      </c>
      <c r="AV169" s="13" t="s">
        <v>87</v>
      </c>
      <c r="AW169" s="13" t="s">
        <v>33</v>
      </c>
      <c r="AX169" s="13" t="s">
        <v>85</v>
      </c>
      <c r="AY169" s="93" t="s">
        <v>120</v>
      </c>
    </row>
    <row r="170" spans="1:65" s="2" customFormat="1" ht="16.5" customHeight="1">
      <c r="A170" s="136"/>
      <c r="B170" s="137"/>
      <c r="C170" s="239" t="s">
        <v>7</v>
      </c>
      <c r="D170" s="239" t="s">
        <v>121</v>
      </c>
      <c r="E170" s="240" t="s">
        <v>224</v>
      </c>
      <c r="F170" s="241" t="s">
        <v>225</v>
      </c>
      <c r="G170" s="242" t="s">
        <v>226</v>
      </c>
      <c r="H170" s="243">
        <v>240</v>
      </c>
      <c r="I170" s="79">
        <v>0</v>
      </c>
      <c r="J170" s="244">
        <f>ROUND(I170*H170,2)</f>
        <v>0</v>
      </c>
      <c r="K170" s="241" t="s">
        <v>125</v>
      </c>
      <c r="L170" s="22"/>
      <c r="M170" s="80" t="s">
        <v>1</v>
      </c>
      <c r="N170" s="81" t="s">
        <v>42</v>
      </c>
      <c r="O170" s="32"/>
      <c r="P170" s="82">
        <f>O170*H170</f>
        <v>0</v>
      </c>
      <c r="Q170" s="82">
        <v>0</v>
      </c>
      <c r="R170" s="82">
        <f>Q170*H170</f>
        <v>0</v>
      </c>
      <c r="S170" s="82">
        <v>0</v>
      </c>
      <c r="T170" s="83">
        <f>S170*H170</f>
        <v>0</v>
      </c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R170" s="84" t="s">
        <v>119</v>
      </c>
      <c r="AT170" s="84" t="s">
        <v>121</v>
      </c>
      <c r="AU170" s="84" t="s">
        <v>85</v>
      </c>
      <c r="AY170" s="16" t="s">
        <v>120</v>
      </c>
      <c r="BE170" s="85">
        <f>IF(N170="základní",J170,0)</f>
        <v>0</v>
      </c>
      <c r="BF170" s="85">
        <f>IF(N170="snížená",J170,0)</f>
        <v>0</v>
      </c>
      <c r="BG170" s="85">
        <f>IF(N170="zákl. přenesená",J170,0)</f>
        <v>0</v>
      </c>
      <c r="BH170" s="85">
        <f>IF(N170="sníž. přenesená",J170,0)</f>
        <v>0</v>
      </c>
      <c r="BI170" s="85">
        <f>IF(N170="nulová",J170,0)</f>
        <v>0</v>
      </c>
      <c r="BJ170" s="16" t="s">
        <v>85</v>
      </c>
      <c r="BK170" s="85">
        <f>ROUND(I170*H170,2)</f>
        <v>0</v>
      </c>
      <c r="BL170" s="16" t="s">
        <v>119</v>
      </c>
      <c r="BM170" s="84" t="s">
        <v>227</v>
      </c>
    </row>
    <row r="171" spans="1:65" s="13" customFormat="1">
      <c r="A171" s="250"/>
      <c r="B171" s="251"/>
      <c r="C171" s="250"/>
      <c r="D171" s="247" t="s">
        <v>127</v>
      </c>
      <c r="E171" s="252" t="s">
        <v>1</v>
      </c>
      <c r="F171" s="253" t="s">
        <v>228</v>
      </c>
      <c r="G171" s="250"/>
      <c r="H171" s="254">
        <v>240</v>
      </c>
      <c r="I171" s="94"/>
      <c r="J171" s="250"/>
      <c r="K171" s="250"/>
      <c r="L171" s="92"/>
      <c r="M171" s="95"/>
      <c r="N171" s="96"/>
      <c r="O171" s="96"/>
      <c r="P171" s="96"/>
      <c r="Q171" s="96"/>
      <c r="R171" s="96"/>
      <c r="S171" s="96"/>
      <c r="T171" s="97"/>
      <c r="AT171" s="93" t="s">
        <v>127</v>
      </c>
      <c r="AU171" s="93" t="s">
        <v>85</v>
      </c>
      <c r="AV171" s="13" t="s">
        <v>87</v>
      </c>
      <c r="AW171" s="13" t="s">
        <v>33</v>
      </c>
      <c r="AX171" s="13" t="s">
        <v>85</v>
      </c>
      <c r="AY171" s="93" t="s">
        <v>120</v>
      </c>
    </row>
    <row r="172" spans="1:65" s="2" customFormat="1" ht="16.5" customHeight="1">
      <c r="A172" s="136"/>
      <c r="B172" s="137"/>
      <c r="C172" s="239" t="s">
        <v>229</v>
      </c>
      <c r="D172" s="239" t="s">
        <v>121</v>
      </c>
      <c r="E172" s="240" t="s">
        <v>230</v>
      </c>
      <c r="F172" s="241" t="s">
        <v>231</v>
      </c>
      <c r="G172" s="242" t="s">
        <v>168</v>
      </c>
      <c r="H172" s="243">
        <v>20</v>
      </c>
      <c r="I172" s="79">
        <v>0</v>
      </c>
      <c r="J172" s="244">
        <f>ROUND(I172*H172,2)</f>
        <v>0</v>
      </c>
      <c r="K172" s="241" t="s">
        <v>125</v>
      </c>
      <c r="L172" s="22"/>
      <c r="M172" s="80" t="s">
        <v>1</v>
      </c>
      <c r="N172" s="81" t="s">
        <v>42</v>
      </c>
      <c r="O172" s="32"/>
      <c r="P172" s="82">
        <f>O172*H172</f>
        <v>0</v>
      </c>
      <c r="Q172" s="82">
        <v>0</v>
      </c>
      <c r="R172" s="82">
        <f>Q172*H172</f>
        <v>0</v>
      </c>
      <c r="S172" s="82">
        <v>0</v>
      </c>
      <c r="T172" s="83">
        <f>S172*H172</f>
        <v>0</v>
      </c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R172" s="84" t="s">
        <v>119</v>
      </c>
      <c r="AT172" s="84" t="s">
        <v>121</v>
      </c>
      <c r="AU172" s="84" t="s">
        <v>85</v>
      </c>
      <c r="AY172" s="16" t="s">
        <v>120</v>
      </c>
      <c r="BE172" s="85">
        <f>IF(N172="základní",J172,0)</f>
        <v>0</v>
      </c>
      <c r="BF172" s="85">
        <f>IF(N172="snížená",J172,0)</f>
        <v>0</v>
      </c>
      <c r="BG172" s="85">
        <f>IF(N172="zákl. přenesená",J172,0)</f>
        <v>0</v>
      </c>
      <c r="BH172" s="85">
        <f>IF(N172="sníž. přenesená",J172,0)</f>
        <v>0</v>
      </c>
      <c r="BI172" s="85">
        <f>IF(N172="nulová",J172,0)</f>
        <v>0</v>
      </c>
      <c r="BJ172" s="16" t="s">
        <v>85</v>
      </c>
      <c r="BK172" s="85">
        <f>ROUND(I172*H172,2)</f>
        <v>0</v>
      </c>
      <c r="BL172" s="16" t="s">
        <v>119</v>
      </c>
      <c r="BM172" s="84" t="s">
        <v>232</v>
      </c>
    </row>
    <row r="173" spans="1:65" s="13" customFormat="1">
      <c r="A173" s="250"/>
      <c r="B173" s="251"/>
      <c r="C173" s="250"/>
      <c r="D173" s="247" t="s">
        <v>127</v>
      </c>
      <c r="E173" s="252" t="s">
        <v>1</v>
      </c>
      <c r="F173" s="253" t="s">
        <v>220</v>
      </c>
      <c r="G173" s="250"/>
      <c r="H173" s="254">
        <v>20</v>
      </c>
      <c r="I173" s="94"/>
      <c r="J173" s="250"/>
      <c r="K173" s="250"/>
      <c r="L173" s="92"/>
      <c r="M173" s="95"/>
      <c r="N173" s="96"/>
      <c r="O173" s="96"/>
      <c r="P173" s="96"/>
      <c r="Q173" s="96"/>
      <c r="R173" s="96"/>
      <c r="S173" s="96"/>
      <c r="T173" s="97"/>
      <c r="AT173" s="93" t="s">
        <v>127</v>
      </c>
      <c r="AU173" s="93" t="s">
        <v>85</v>
      </c>
      <c r="AV173" s="13" t="s">
        <v>87</v>
      </c>
      <c r="AW173" s="13" t="s">
        <v>33</v>
      </c>
      <c r="AX173" s="13" t="s">
        <v>85</v>
      </c>
      <c r="AY173" s="93" t="s">
        <v>120</v>
      </c>
    </row>
    <row r="174" spans="1:65" s="2" customFormat="1" ht="16.5" customHeight="1">
      <c r="A174" s="136"/>
      <c r="B174" s="137"/>
      <c r="C174" s="239" t="s">
        <v>233</v>
      </c>
      <c r="D174" s="239" t="s">
        <v>121</v>
      </c>
      <c r="E174" s="240" t="s">
        <v>234</v>
      </c>
      <c r="F174" s="241" t="s">
        <v>235</v>
      </c>
      <c r="G174" s="242" t="s">
        <v>168</v>
      </c>
      <c r="H174" s="243">
        <v>20</v>
      </c>
      <c r="I174" s="79">
        <v>0</v>
      </c>
      <c r="J174" s="244">
        <f>ROUND(I174*H174,2)</f>
        <v>0</v>
      </c>
      <c r="K174" s="241" t="s">
        <v>125</v>
      </c>
      <c r="L174" s="22"/>
      <c r="M174" s="80" t="s">
        <v>1</v>
      </c>
      <c r="N174" s="81" t="s">
        <v>42</v>
      </c>
      <c r="O174" s="32"/>
      <c r="P174" s="82">
        <f>O174*H174</f>
        <v>0</v>
      </c>
      <c r="Q174" s="82">
        <v>0</v>
      </c>
      <c r="R174" s="82">
        <f>Q174*H174</f>
        <v>0</v>
      </c>
      <c r="S174" s="82">
        <v>0</v>
      </c>
      <c r="T174" s="83">
        <f>S174*H174</f>
        <v>0</v>
      </c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R174" s="84" t="s">
        <v>119</v>
      </c>
      <c r="AT174" s="84" t="s">
        <v>121</v>
      </c>
      <c r="AU174" s="84" t="s">
        <v>85</v>
      </c>
      <c r="AY174" s="16" t="s">
        <v>120</v>
      </c>
      <c r="BE174" s="85">
        <f>IF(N174="základní",J174,0)</f>
        <v>0</v>
      </c>
      <c r="BF174" s="85">
        <f>IF(N174="snížená",J174,0)</f>
        <v>0</v>
      </c>
      <c r="BG174" s="85">
        <f>IF(N174="zákl. přenesená",J174,0)</f>
        <v>0</v>
      </c>
      <c r="BH174" s="85">
        <f>IF(N174="sníž. přenesená",J174,0)</f>
        <v>0</v>
      </c>
      <c r="BI174" s="85">
        <f>IF(N174="nulová",J174,0)</f>
        <v>0</v>
      </c>
      <c r="BJ174" s="16" t="s">
        <v>85</v>
      </c>
      <c r="BK174" s="85">
        <f>ROUND(I174*H174,2)</f>
        <v>0</v>
      </c>
      <c r="BL174" s="16" t="s">
        <v>119</v>
      </c>
      <c r="BM174" s="84" t="s">
        <v>236</v>
      </c>
    </row>
    <row r="175" spans="1:65" s="13" customFormat="1">
      <c r="A175" s="250"/>
      <c r="B175" s="251"/>
      <c r="C175" s="250"/>
      <c r="D175" s="247" t="s">
        <v>127</v>
      </c>
      <c r="E175" s="252" t="s">
        <v>1</v>
      </c>
      <c r="F175" s="253" t="s">
        <v>220</v>
      </c>
      <c r="G175" s="250"/>
      <c r="H175" s="254">
        <v>20</v>
      </c>
      <c r="I175" s="94"/>
      <c r="J175" s="250"/>
      <c r="K175" s="250"/>
      <c r="L175" s="92"/>
      <c r="M175" s="95"/>
      <c r="N175" s="96"/>
      <c r="O175" s="96"/>
      <c r="P175" s="96"/>
      <c r="Q175" s="96"/>
      <c r="R175" s="96"/>
      <c r="S175" s="96"/>
      <c r="T175" s="97"/>
      <c r="AT175" s="93" t="s">
        <v>127</v>
      </c>
      <c r="AU175" s="93" t="s">
        <v>85</v>
      </c>
      <c r="AV175" s="13" t="s">
        <v>87</v>
      </c>
      <c r="AW175" s="13" t="s">
        <v>33</v>
      </c>
      <c r="AX175" s="13" t="s">
        <v>85</v>
      </c>
      <c r="AY175" s="93" t="s">
        <v>120</v>
      </c>
    </row>
    <row r="176" spans="1:65" s="2" customFormat="1" ht="16.5" customHeight="1">
      <c r="A176" s="136"/>
      <c r="B176" s="137"/>
      <c r="C176" s="239" t="s">
        <v>237</v>
      </c>
      <c r="D176" s="239" t="s">
        <v>121</v>
      </c>
      <c r="E176" s="240" t="s">
        <v>238</v>
      </c>
      <c r="F176" s="241" t="s">
        <v>239</v>
      </c>
      <c r="G176" s="242" t="s">
        <v>226</v>
      </c>
      <c r="H176" s="243">
        <v>2400</v>
      </c>
      <c r="I176" s="79">
        <v>0</v>
      </c>
      <c r="J176" s="244">
        <f>ROUND(I176*H176,2)</f>
        <v>0</v>
      </c>
      <c r="K176" s="241" t="s">
        <v>125</v>
      </c>
      <c r="L176" s="22"/>
      <c r="M176" s="80" t="s">
        <v>1</v>
      </c>
      <c r="N176" s="81" t="s">
        <v>42</v>
      </c>
      <c r="O176" s="32"/>
      <c r="P176" s="82">
        <f>O176*H176</f>
        <v>0</v>
      </c>
      <c r="Q176" s="82">
        <v>0</v>
      </c>
      <c r="R176" s="82">
        <f>Q176*H176</f>
        <v>0</v>
      </c>
      <c r="S176" s="82">
        <v>0</v>
      </c>
      <c r="T176" s="83">
        <f>S176*H176</f>
        <v>0</v>
      </c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R176" s="84" t="s">
        <v>119</v>
      </c>
      <c r="AT176" s="84" t="s">
        <v>121</v>
      </c>
      <c r="AU176" s="84" t="s">
        <v>85</v>
      </c>
      <c r="AY176" s="16" t="s">
        <v>120</v>
      </c>
      <c r="BE176" s="85">
        <f>IF(N176="základní",J176,0)</f>
        <v>0</v>
      </c>
      <c r="BF176" s="85">
        <f>IF(N176="snížená",J176,0)</f>
        <v>0</v>
      </c>
      <c r="BG176" s="85">
        <f>IF(N176="zákl. přenesená",J176,0)</f>
        <v>0</v>
      </c>
      <c r="BH176" s="85">
        <f>IF(N176="sníž. přenesená",J176,0)</f>
        <v>0</v>
      </c>
      <c r="BI176" s="85">
        <f>IF(N176="nulová",J176,0)</f>
        <v>0</v>
      </c>
      <c r="BJ176" s="16" t="s">
        <v>85</v>
      </c>
      <c r="BK176" s="85">
        <f>ROUND(I176*H176,2)</f>
        <v>0</v>
      </c>
      <c r="BL176" s="16" t="s">
        <v>119</v>
      </c>
      <c r="BM176" s="84" t="s">
        <v>240</v>
      </c>
    </row>
    <row r="177" spans="1:65" s="13" customFormat="1">
      <c r="A177" s="250"/>
      <c r="B177" s="251"/>
      <c r="C177" s="250"/>
      <c r="D177" s="247" t="s">
        <v>127</v>
      </c>
      <c r="E177" s="252" t="s">
        <v>1</v>
      </c>
      <c r="F177" s="253" t="s">
        <v>241</v>
      </c>
      <c r="G177" s="250"/>
      <c r="H177" s="254">
        <v>2400</v>
      </c>
      <c r="I177" s="94"/>
      <c r="J177" s="250"/>
      <c r="K177" s="250"/>
      <c r="L177" s="92"/>
      <c r="M177" s="95"/>
      <c r="N177" s="96"/>
      <c r="O177" s="96"/>
      <c r="P177" s="96"/>
      <c r="Q177" s="96"/>
      <c r="R177" s="96"/>
      <c r="S177" s="96"/>
      <c r="T177" s="97"/>
      <c r="AT177" s="93" t="s">
        <v>127</v>
      </c>
      <c r="AU177" s="93" t="s">
        <v>85</v>
      </c>
      <c r="AV177" s="13" t="s">
        <v>87</v>
      </c>
      <c r="AW177" s="13" t="s">
        <v>33</v>
      </c>
      <c r="AX177" s="13" t="s">
        <v>85</v>
      </c>
      <c r="AY177" s="93" t="s">
        <v>120</v>
      </c>
    </row>
    <row r="178" spans="1:65" s="11" customFormat="1" ht="25.9" customHeight="1">
      <c r="A178" s="234"/>
      <c r="B178" s="235"/>
      <c r="C178" s="234"/>
      <c r="D178" s="236" t="s">
        <v>76</v>
      </c>
      <c r="E178" s="237" t="s">
        <v>242</v>
      </c>
      <c r="F178" s="237" t="s">
        <v>243</v>
      </c>
      <c r="G178" s="234"/>
      <c r="H178" s="234"/>
      <c r="I178" s="72"/>
      <c r="J178" s="238">
        <f>BK178</f>
        <v>0</v>
      </c>
      <c r="K178" s="234"/>
      <c r="L178" s="70"/>
      <c r="M178" s="73"/>
      <c r="N178" s="74"/>
      <c r="O178" s="74"/>
      <c r="P178" s="75">
        <f>SUM(P179:P180)</f>
        <v>0</v>
      </c>
      <c r="Q178" s="74"/>
      <c r="R178" s="75">
        <f>SUM(R179:R180)</f>
        <v>0</v>
      </c>
      <c r="S178" s="74"/>
      <c r="T178" s="76">
        <f>SUM(T179:T180)</f>
        <v>0</v>
      </c>
      <c r="AR178" s="71" t="s">
        <v>119</v>
      </c>
      <c r="AT178" s="77" t="s">
        <v>76</v>
      </c>
      <c r="AU178" s="77" t="s">
        <v>77</v>
      </c>
      <c r="AY178" s="71" t="s">
        <v>120</v>
      </c>
      <c r="BK178" s="78">
        <f>SUM(BK179:BK180)</f>
        <v>0</v>
      </c>
    </row>
    <row r="179" spans="1:65" s="2" customFormat="1" ht="16.5" customHeight="1">
      <c r="A179" s="136"/>
      <c r="B179" s="137"/>
      <c r="C179" s="239" t="s">
        <v>244</v>
      </c>
      <c r="D179" s="239" t="s">
        <v>121</v>
      </c>
      <c r="E179" s="240" t="s">
        <v>245</v>
      </c>
      <c r="F179" s="241" t="s">
        <v>246</v>
      </c>
      <c r="G179" s="242" t="s">
        <v>247</v>
      </c>
      <c r="H179" s="243">
        <v>0.1</v>
      </c>
      <c r="I179" s="79">
        <v>0</v>
      </c>
      <c r="J179" s="244">
        <f>ROUND(I179*H179,2)</f>
        <v>0</v>
      </c>
      <c r="K179" s="241" t="s">
        <v>125</v>
      </c>
      <c r="L179" s="22"/>
      <c r="M179" s="80" t="s">
        <v>1</v>
      </c>
      <c r="N179" s="81" t="s">
        <v>42</v>
      </c>
      <c r="O179" s="32"/>
      <c r="P179" s="82">
        <f>O179*H179</f>
        <v>0</v>
      </c>
      <c r="Q179" s="82">
        <v>0</v>
      </c>
      <c r="R179" s="82">
        <f>Q179*H179</f>
        <v>0</v>
      </c>
      <c r="S179" s="82">
        <v>0</v>
      </c>
      <c r="T179" s="83">
        <f>S179*H179</f>
        <v>0</v>
      </c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R179" s="84" t="s">
        <v>248</v>
      </c>
      <c r="AT179" s="84" t="s">
        <v>121</v>
      </c>
      <c r="AU179" s="84" t="s">
        <v>85</v>
      </c>
      <c r="AY179" s="16" t="s">
        <v>120</v>
      </c>
      <c r="BE179" s="85">
        <f>IF(N179="základní",J179,0)</f>
        <v>0</v>
      </c>
      <c r="BF179" s="85">
        <f>IF(N179="snížená",J179,0)</f>
        <v>0</v>
      </c>
      <c r="BG179" s="85">
        <f>IF(N179="zákl. přenesená",J179,0)</f>
        <v>0</v>
      </c>
      <c r="BH179" s="85">
        <f>IF(N179="sníž. přenesená",J179,0)</f>
        <v>0</v>
      </c>
      <c r="BI179" s="85">
        <f>IF(N179="nulová",J179,0)</f>
        <v>0</v>
      </c>
      <c r="BJ179" s="16" t="s">
        <v>85</v>
      </c>
      <c r="BK179" s="85">
        <f>ROUND(I179*H179,2)</f>
        <v>0</v>
      </c>
      <c r="BL179" s="16" t="s">
        <v>248</v>
      </c>
      <c r="BM179" s="84" t="s">
        <v>249</v>
      </c>
    </row>
    <row r="180" spans="1:65" s="13" customFormat="1">
      <c r="A180" s="250"/>
      <c r="B180" s="251"/>
      <c r="C180" s="250"/>
      <c r="D180" s="247" t="s">
        <v>127</v>
      </c>
      <c r="E180" s="252" t="s">
        <v>1</v>
      </c>
      <c r="F180" s="253" t="s">
        <v>250</v>
      </c>
      <c r="G180" s="250"/>
      <c r="H180" s="254">
        <v>0.1</v>
      </c>
      <c r="I180" s="250"/>
      <c r="J180" s="250"/>
      <c r="K180" s="250"/>
      <c r="L180" s="92"/>
      <c r="M180" s="98"/>
      <c r="N180" s="99"/>
      <c r="O180" s="99"/>
      <c r="P180" s="99"/>
      <c r="Q180" s="99"/>
      <c r="R180" s="99"/>
      <c r="S180" s="99"/>
      <c r="T180" s="100"/>
      <c r="AT180" s="93" t="s">
        <v>127</v>
      </c>
      <c r="AU180" s="93" t="s">
        <v>85</v>
      </c>
      <c r="AV180" s="13" t="s">
        <v>87</v>
      </c>
      <c r="AW180" s="13" t="s">
        <v>33</v>
      </c>
      <c r="AX180" s="13" t="s">
        <v>85</v>
      </c>
      <c r="AY180" s="93" t="s">
        <v>120</v>
      </c>
    </row>
    <row r="181" spans="1:65" s="2" customFormat="1" ht="6.95" customHeight="1">
      <c r="A181" s="136"/>
      <c r="B181" s="162"/>
      <c r="C181" s="163"/>
      <c r="D181" s="163"/>
      <c r="E181" s="163"/>
      <c r="F181" s="163"/>
      <c r="G181" s="163"/>
      <c r="H181" s="163"/>
      <c r="I181" s="163"/>
      <c r="J181" s="163"/>
      <c r="K181" s="163"/>
      <c r="L181" s="22"/>
      <c r="M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</row>
  </sheetData>
  <sheetProtection password="D62F" sheet="1" objects="1" scenarios="1"/>
  <autoFilter ref="C120:K18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83" fitToHeight="100" orientation="landscape" r:id="rId1"/>
  <headerFooter>
    <oddFooter>&amp;L&amp;F
&amp;A&amp;C21.01.2020
Stránkování 2-ZAD  &amp;P/&amp;N</oddFooter>
  </headerFooter>
  <rowBreaks count="1" manualBreakCount="1">
    <brk id="146" min="2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285"/>
  <sheetViews>
    <sheetView showGridLines="0" zoomScaleNormal="100" workbookViewId="0">
      <selection activeCell="H279" sqref="H27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6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121"/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46" s="1" customFormat="1" ht="36.950000000000003" customHeight="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18" t="s">
        <v>5</v>
      </c>
      <c r="M2" s="112"/>
      <c r="N2" s="112"/>
      <c r="O2" s="112"/>
      <c r="P2" s="112"/>
      <c r="Q2" s="112"/>
      <c r="R2" s="112"/>
      <c r="S2" s="112"/>
      <c r="T2" s="112"/>
      <c r="U2" s="112"/>
      <c r="V2" s="112"/>
      <c r="AT2" s="16" t="s">
        <v>90</v>
      </c>
    </row>
    <row r="3" spans="1:46" s="1" customFormat="1" ht="6.95" customHeight="1">
      <c r="A3" s="121"/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6" t="s">
        <v>87</v>
      </c>
    </row>
    <row r="4" spans="1:46" s="1" customFormat="1" ht="24.95" customHeight="1">
      <c r="A4" s="121"/>
      <c r="B4" s="124"/>
      <c r="C4" s="121"/>
      <c r="D4" s="125" t="s">
        <v>91</v>
      </c>
      <c r="E4" s="121"/>
      <c r="F4" s="121"/>
      <c r="G4" s="121"/>
      <c r="H4" s="121"/>
      <c r="I4" s="121"/>
      <c r="J4" s="121"/>
      <c r="K4" s="121"/>
      <c r="L4" s="18"/>
      <c r="M4" s="61" t="s">
        <v>10</v>
      </c>
      <c r="AT4" s="16" t="s">
        <v>3</v>
      </c>
    </row>
    <row r="5" spans="1:46" s="1" customFormat="1" ht="6.95" customHeight="1">
      <c r="A5" s="121"/>
      <c r="B5" s="124"/>
      <c r="C5" s="121"/>
      <c r="D5" s="121"/>
      <c r="E5" s="121"/>
      <c r="F5" s="121"/>
      <c r="G5" s="121"/>
      <c r="H5" s="121"/>
      <c r="I5" s="121"/>
      <c r="J5" s="121"/>
      <c r="K5" s="121"/>
      <c r="L5" s="18"/>
    </row>
    <row r="6" spans="1:46" s="1" customFormat="1" ht="12" customHeight="1">
      <c r="A6" s="121"/>
      <c r="B6" s="124"/>
      <c r="C6" s="121"/>
      <c r="D6" s="131" t="s">
        <v>16</v>
      </c>
      <c r="E6" s="121"/>
      <c r="F6" s="121"/>
      <c r="G6" s="121"/>
      <c r="H6" s="121"/>
      <c r="I6" s="121"/>
      <c r="J6" s="121"/>
      <c r="K6" s="121"/>
      <c r="L6" s="18"/>
    </row>
    <row r="7" spans="1:46" s="1" customFormat="1" ht="16.5" customHeight="1">
      <c r="A7" s="121"/>
      <c r="B7" s="124"/>
      <c r="C7" s="121"/>
      <c r="D7" s="121"/>
      <c r="E7" s="198" t="str">
        <f>'Rekapitulace zakázky'!K6</f>
        <v>Oprava mostu M1</v>
      </c>
      <c r="F7" s="199"/>
      <c r="G7" s="199"/>
      <c r="H7" s="199"/>
      <c r="I7" s="121"/>
      <c r="J7" s="121"/>
      <c r="K7" s="121"/>
      <c r="L7" s="18"/>
    </row>
    <row r="8" spans="1:46" s="2" customFormat="1" ht="12" customHeight="1">
      <c r="A8" s="136"/>
      <c r="B8" s="137"/>
      <c r="C8" s="136"/>
      <c r="D8" s="131" t="s">
        <v>92</v>
      </c>
      <c r="E8" s="136"/>
      <c r="F8" s="136"/>
      <c r="G8" s="136"/>
      <c r="H8" s="136"/>
      <c r="I8" s="136"/>
      <c r="J8" s="136"/>
      <c r="K8" s="136"/>
      <c r="L8" s="25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</row>
    <row r="9" spans="1:46" s="2" customFormat="1" ht="16.5" customHeight="1">
      <c r="A9" s="136"/>
      <c r="B9" s="137"/>
      <c r="C9" s="136"/>
      <c r="D9" s="136"/>
      <c r="E9" s="171" t="s">
        <v>251</v>
      </c>
      <c r="F9" s="200"/>
      <c r="G9" s="200"/>
      <c r="H9" s="200"/>
      <c r="I9" s="136"/>
      <c r="J9" s="136"/>
      <c r="K9" s="136"/>
      <c r="L9" s="25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pans="1:46" s="2" customFormat="1">
      <c r="A10" s="136"/>
      <c r="B10" s="137"/>
      <c r="C10" s="136"/>
      <c r="D10" s="136"/>
      <c r="E10" s="136"/>
      <c r="F10" s="136"/>
      <c r="G10" s="136"/>
      <c r="H10" s="136"/>
      <c r="I10" s="136"/>
      <c r="J10" s="136"/>
      <c r="K10" s="136"/>
      <c r="L10" s="25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pans="1:46" s="2" customFormat="1" ht="12" customHeight="1">
      <c r="A11" s="136"/>
      <c r="B11" s="137"/>
      <c r="C11" s="136"/>
      <c r="D11" s="131" t="s">
        <v>17</v>
      </c>
      <c r="E11" s="136"/>
      <c r="F11" s="132" t="s">
        <v>18</v>
      </c>
      <c r="G11" s="136"/>
      <c r="H11" s="136"/>
      <c r="I11" s="131" t="s">
        <v>19</v>
      </c>
      <c r="J11" s="132" t="s">
        <v>1</v>
      </c>
      <c r="K11" s="136"/>
      <c r="L11" s="25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pans="1:46" s="2" customFormat="1" ht="12" customHeight="1">
      <c r="A12" s="136"/>
      <c r="B12" s="137"/>
      <c r="C12" s="136"/>
      <c r="D12" s="131" t="s">
        <v>20</v>
      </c>
      <c r="E12" s="136"/>
      <c r="F12" s="132" t="s">
        <v>477</v>
      </c>
      <c r="G12" s="136"/>
      <c r="H12" s="136"/>
      <c r="I12" s="131" t="s">
        <v>21</v>
      </c>
      <c r="J12" s="201">
        <f>'Rekapitulace zakázky'!AN8</f>
        <v>43809</v>
      </c>
      <c r="K12" s="136"/>
      <c r="L12" s="25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pans="1:46" s="2" customFormat="1" ht="10.9" customHeight="1">
      <c r="A13" s="136"/>
      <c r="B13" s="137"/>
      <c r="C13" s="136"/>
      <c r="D13" s="136"/>
      <c r="E13" s="136"/>
      <c r="F13" s="136"/>
      <c r="G13" s="136"/>
      <c r="H13" s="136"/>
      <c r="I13" s="136"/>
      <c r="J13" s="136"/>
      <c r="K13" s="136"/>
      <c r="L13" s="25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pans="1:46" s="2" customFormat="1" ht="12" customHeight="1">
      <c r="A14" s="136"/>
      <c r="B14" s="137"/>
      <c r="C14" s="136"/>
      <c r="D14" s="131" t="s">
        <v>22</v>
      </c>
      <c r="E14" s="136"/>
      <c r="F14" s="136"/>
      <c r="G14" s="136"/>
      <c r="H14" s="136"/>
      <c r="I14" s="131" t="s">
        <v>23</v>
      </c>
      <c r="J14" s="132" t="s">
        <v>24</v>
      </c>
      <c r="K14" s="136"/>
      <c r="L14" s="25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pans="1:46" s="2" customFormat="1" ht="18" customHeight="1">
      <c r="A15" s="136"/>
      <c r="B15" s="137"/>
      <c r="C15" s="136"/>
      <c r="D15" s="136"/>
      <c r="E15" s="132" t="s">
        <v>478</v>
      </c>
      <c r="F15" s="136"/>
      <c r="G15" s="136"/>
      <c r="H15" s="136"/>
      <c r="I15" s="131" t="s">
        <v>25</v>
      </c>
      <c r="J15" s="132" t="s">
        <v>26</v>
      </c>
      <c r="K15" s="136"/>
      <c r="L15" s="25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46" s="2" customFormat="1" ht="6.95" customHeight="1">
      <c r="A16" s="136"/>
      <c r="B16" s="137"/>
      <c r="C16" s="136"/>
      <c r="D16" s="136"/>
      <c r="E16" s="136"/>
      <c r="F16" s="136"/>
      <c r="G16" s="136"/>
      <c r="H16" s="136"/>
      <c r="I16" s="136"/>
      <c r="J16" s="136"/>
      <c r="K16" s="136"/>
      <c r="L16" s="25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pans="1:31" s="2" customFormat="1" ht="12" customHeight="1">
      <c r="A17" s="136"/>
      <c r="B17" s="137"/>
      <c r="C17" s="136"/>
      <c r="D17" s="131" t="s">
        <v>27</v>
      </c>
      <c r="E17" s="136"/>
      <c r="F17" s="136"/>
      <c r="G17" s="136"/>
      <c r="H17" s="136"/>
      <c r="I17" s="131" t="s">
        <v>23</v>
      </c>
      <c r="J17" s="108" t="str">
        <f>'Rekapitulace zakázky'!AN13</f>
        <v>Vyplň údaj</v>
      </c>
      <c r="K17" s="136"/>
      <c r="L17" s="25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pans="1:31" s="2" customFormat="1" ht="18" customHeight="1">
      <c r="A18" s="136"/>
      <c r="B18" s="137"/>
      <c r="C18" s="136"/>
      <c r="D18" s="136"/>
      <c r="E18" s="119" t="str">
        <f>'Rekapitulace zakázky'!E14</f>
        <v>Vyplň údaj</v>
      </c>
      <c r="F18" s="256"/>
      <c r="G18" s="256"/>
      <c r="H18" s="256"/>
      <c r="I18" s="131" t="s">
        <v>25</v>
      </c>
      <c r="J18" s="108" t="str">
        <f>'Rekapitulace zakázky'!AN14</f>
        <v>Vyplň údaj</v>
      </c>
      <c r="K18" s="136"/>
      <c r="L18" s="25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pans="1:31" s="2" customFormat="1" ht="6.95" customHeight="1">
      <c r="A19" s="136"/>
      <c r="B19" s="137"/>
      <c r="C19" s="136"/>
      <c r="D19" s="136"/>
      <c r="E19" s="136"/>
      <c r="F19" s="136"/>
      <c r="G19" s="136"/>
      <c r="H19" s="136"/>
      <c r="I19" s="136"/>
      <c r="J19" s="136"/>
      <c r="K19" s="136"/>
      <c r="L19" s="25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pans="1:31" s="2" customFormat="1" ht="12" customHeight="1">
      <c r="A20" s="136"/>
      <c r="B20" s="137"/>
      <c r="C20" s="136"/>
      <c r="D20" s="131" t="s">
        <v>29</v>
      </c>
      <c r="E20" s="136"/>
      <c r="F20" s="136"/>
      <c r="G20" s="136"/>
      <c r="H20" s="136"/>
      <c r="I20" s="131" t="s">
        <v>23</v>
      </c>
      <c r="J20" s="132" t="s">
        <v>30</v>
      </c>
      <c r="K20" s="136"/>
      <c r="L20" s="25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pans="1:31" s="2" customFormat="1" ht="18" customHeight="1">
      <c r="A21" s="136"/>
      <c r="B21" s="137"/>
      <c r="C21" s="136"/>
      <c r="D21" s="136"/>
      <c r="E21" s="132" t="s">
        <v>31</v>
      </c>
      <c r="F21" s="136"/>
      <c r="G21" s="136"/>
      <c r="H21" s="136"/>
      <c r="I21" s="131" t="s">
        <v>25</v>
      </c>
      <c r="J21" s="132" t="s">
        <v>32</v>
      </c>
      <c r="K21" s="136"/>
      <c r="L21" s="25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pans="1:31" s="2" customFormat="1" ht="6.95" customHeight="1">
      <c r="A22" s="136"/>
      <c r="B22" s="137"/>
      <c r="C22" s="136"/>
      <c r="D22" s="136"/>
      <c r="E22" s="136"/>
      <c r="F22" s="136"/>
      <c r="G22" s="136"/>
      <c r="H22" s="136"/>
      <c r="I22" s="136"/>
      <c r="J22" s="136"/>
      <c r="K22" s="136"/>
      <c r="L22" s="25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s="2" customFormat="1" ht="12" customHeight="1">
      <c r="A23" s="136"/>
      <c r="B23" s="137"/>
      <c r="C23" s="136"/>
      <c r="D23" s="131" t="s">
        <v>34</v>
      </c>
      <c r="E23" s="136"/>
      <c r="F23" s="136"/>
      <c r="G23" s="136"/>
      <c r="H23" s="136"/>
      <c r="I23" s="131" t="s">
        <v>23</v>
      </c>
      <c r="J23" s="132"/>
      <c r="K23" s="136"/>
      <c r="L23" s="25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s="2" customFormat="1" ht="18" customHeight="1">
      <c r="A24" s="136"/>
      <c r="B24" s="137"/>
      <c r="C24" s="136"/>
      <c r="D24" s="136"/>
      <c r="E24" s="132"/>
      <c r="F24" s="136"/>
      <c r="G24" s="136"/>
      <c r="H24" s="136"/>
      <c r="I24" s="131" t="s">
        <v>25</v>
      </c>
      <c r="J24" s="132" t="s">
        <v>1</v>
      </c>
      <c r="K24" s="136"/>
      <c r="L24" s="25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pans="1:31" s="2" customFormat="1" ht="6.95" customHeight="1">
      <c r="A25" s="136"/>
      <c r="B25" s="137"/>
      <c r="C25" s="136"/>
      <c r="D25" s="136"/>
      <c r="E25" s="136"/>
      <c r="F25" s="136"/>
      <c r="G25" s="136"/>
      <c r="H25" s="136"/>
      <c r="I25" s="136"/>
      <c r="J25" s="136"/>
      <c r="K25" s="136"/>
      <c r="L25" s="25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s="2" customFormat="1" ht="12" customHeight="1">
      <c r="A26" s="136"/>
      <c r="B26" s="137"/>
      <c r="C26" s="136"/>
      <c r="D26" s="131" t="s">
        <v>35</v>
      </c>
      <c r="E26" s="136"/>
      <c r="F26" s="136"/>
      <c r="G26" s="136"/>
      <c r="H26" s="136"/>
      <c r="I26" s="136"/>
      <c r="J26" s="136"/>
      <c r="K26" s="136"/>
      <c r="L26" s="25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pans="1:31" s="8" customFormat="1" ht="47.25" customHeight="1">
      <c r="A27" s="202"/>
      <c r="B27" s="203"/>
      <c r="C27" s="202"/>
      <c r="D27" s="202"/>
      <c r="E27" s="134" t="s">
        <v>36</v>
      </c>
      <c r="F27" s="134"/>
      <c r="G27" s="134"/>
      <c r="H27" s="134"/>
      <c r="I27" s="202"/>
      <c r="J27" s="202"/>
      <c r="K27" s="202"/>
      <c r="L27" s="63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</row>
    <row r="28" spans="1:31" s="2" customFormat="1" ht="6.95" customHeight="1">
      <c r="A28" s="136"/>
      <c r="B28" s="137"/>
      <c r="C28" s="136"/>
      <c r="D28" s="136"/>
      <c r="E28" s="136"/>
      <c r="F28" s="136"/>
      <c r="G28" s="136"/>
      <c r="H28" s="136"/>
      <c r="I28" s="136"/>
      <c r="J28" s="136"/>
      <c r="K28" s="136"/>
      <c r="L28" s="25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s="2" customFormat="1" ht="6.95" customHeight="1">
      <c r="A29" s="136"/>
      <c r="B29" s="137"/>
      <c r="C29" s="136"/>
      <c r="D29" s="204"/>
      <c r="E29" s="204"/>
      <c r="F29" s="204"/>
      <c r="G29" s="204"/>
      <c r="H29" s="204"/>
      <c r="I29" s="204"/>
      <c r="J29" s="204"/>
      <c r="K29" s="204"/>
      <c r="L29" s="25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</row>
    <row r="30" spans="1:31" s="2" customFormat="1" ht="25.35" customHeight="1">
      <c r="A30" s="136"/>
      <c r="B30" s="137"/>
      <c r="C30" s="136"/>
      <c r="D30" s="205" t="s">
        <v>37</v>
      </c>
      <c r="E30" s="136"/>
      <c r="F30" s="136"/>
      <c r="G30" s="136"/>
      <c r="H30" s="136"/>
      <c r="I30" s="136"/>
      <c r="J30" s="206">
        <f>ROUND(J127, 2)</f>
        <v>0</v>
      </c>
      <c r="K30" s="136"/>
      <c r="L30" s="25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s="2" customFormat="1" ht="6.95" customHeight="1">
      <c r="A31" s="136"/>
      <c r="B31" s="137"/>
      <c r="C31" s="136"/>
      <c r="D31" s="204"/>
      <c r="E31" s="204"/>
      <c r="F31" s="204"/>
      <c r="G31" s="204"/>
      <c r="H31" s="204"/>
      <c r="I31" s="204"/>
      <c r="J31" s="204"/>
      <c r="K31" s="204"/>
      <c r="L31" s="25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s="2" customFormat="1" ht="14.45" customHeight="1">
      <c r="A32" s="136"/>
      <c r="B32" s="137"/>
      <c r="C32" s="136"/>
      <c r="D32" s="136"/>
      <c r="E32" s="136"/>
      <c r="F32" s="207" t="s">
        <v>39</v>
      </c>
      <c r="G32" s="136"/>
      <c r="H32" s="136"/>
      <c r="I32" s="207" t="s">
        <v>38</v>
      </c>
      <c r="J32" s="207" t="s">
        <v>40</v>
      </c>
      <c r="K32" s="136"/>
      <c r="L32" s="25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1" s="2" customFormat="1" ht="14.45" customHeight="1">
      <c r="A33" s="136"/>
      <c r="B33" s="137"/>
      <c r="C33" s="136"/>
      <c r="D33" s="208" t="s">
        <v>41</v>
      </c>
      <c r="E33" s="131" t="s">
        <v>42</v>
      </c>
      <c r="F33" s="209">
        <f>ROUND((SUM(BE127:BE284)),  2)</f>
        <v>0</v>
      </c>
      <c r="G33" s="136"/>
      <c r="H33" s="136"/>
      <c r="I33" s="210">
        <v>0.21</v>
      </c>
      <c r="J33" s="209">
        <f>ROUND(((SUM(BE127:BE284))*I33),  2)</f>
        <v>0</v>
      </c>
      <c r="K33" s="136"/>
      <c r="L33" s="25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pans="1:31" s="2" customFormat="1" ht="14.45" customHeight="1">
      <c r="A34" s="136"/>
      <c r="B34" s="137"/>
      <c r="C34" s="136"/>
      <c r="D34" s="136"/>
      <c r="E34" s="131" t="s">
        <v>43</v>
      </c>
      <c r="F34" s="209">
        <f>ROUND((SUM(BF127:BF284)),  2)</f>
        <v>0</v>
      </c>
      <c r="G34" s="136"/>
      <c r="H34" s="136"/>
      <c r="I34" s="210">
        <v>0.15</v>
      </c>
      <c r="J34" s="209">
        <f>ROUND(((SUM(BF127:BF284))*I34),  2)</f>
        <v>0</v>
      </c>
      <c r="K34" s="136"/>
      <c r="L34" s="25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1" s="2" customFormat="1" ht="14.45" hidden="1" customHeight="1">
      <c r="A35" s="136"/>
      <c r="B35" s="137"/>
      <c r="C35" s="136"/>
      <c r="D35" s="136"/>
      <c r="E35" s="131" t="s">
        <v>44</v>
      </c>
      <c r="F35" s="209">
        <f>ROUND((SUM(BG127:BG284)),  2)</f>
        <v>0</v>
      </c>
      <c r="G35" s="136"/>
      <c r="H35" s="136"/>
      <c r="I35" s="210">
        <v>0.21</v>
      </c>
      <c r="J35" s="209">
        <f>0</f>
        <v>0</v>
      </c>
      <c r="K35" s="136"/>
      <c r="L35" s="25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31" s="2" customFormat="1" ht="14.45" hidden="1" customHeight="1">
      <c r="A36" s="136"/>
      <c r="B36" s="137"/>
      <c r="C36" s="136"/>
      <c r="D36" s="136"/>
      <c r="E36" s="131" t="s">
        <v>45</v>
      </c>
      <c r="F36" s="209">
        <f>ROUND((SUM(BH127:BH284)),  2)</f>
        <v>0</v>
      </c>
      <c r="G36" s="136"/>
      <c r="H36" s="136"/>
      <c r="I36" s="210">
        <v>0.15</v>
      </c>
      <c r="J36" s="209">
        <f>0</f>
        <v>0</v>
      </c>
      <c r="K36" s="136"/>
      <c r="L36" s="25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31" s="2" customFormat="1" ht="14.45" hidden="1" customHeight="1">
      <c r="A37" s="136"/>
      <c r="B37" s="137"/>
      <c r="C37" s="136"/>
      <c r="D37" s="136"/>
      <c r="E37" s="131" t="s">
        <v>46</v>
      </c>
      <c r="F37" s="209">
        <f>ROUND((SUM(BI127:BI284)),  2)</f>
        <v>0</v>
      </c>
      <c r="G37" s="136"/>
      <c r="H37" s="136"/>
      <c r="I37" s="210">
        <v>0</v>
      </c>
      <c r="J37" s="209">
        <f>0</f>
        <v>0</v>
      </c>
      <c r="K37" s="136"/>
      <c r="L37" s="25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31" s="2" customFormat="1" ht="6.95" customHeight="1">
      <c r="A38" s="136"/>
      <c r="B38" s="137"/>
      <c r="C38" s="136"/>
      <c r="D38" s="136"/>
      <c r="E38" s="136"/>
      <c r="F38" s="136"/>
      <c r="G38" s="136"/>
      <c r="H38" s="136"/>
      <c r="I38" s="136"/>
      <c r="J38" s="136"/>
      <c r="K38" s="136"/>
      <c r="L38" s="25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 s="2" customFormat="1" ht="25.35" customHeight="1">
      <c r="A39" s="136"/>
      <c r="B39" s="137"/>
      <c r="C39" s="211"/>
      <c r="D39" s="212" t="s">
        <v>47</v>
      </c>
      <c r="E39" s="179"/>
      <c r="F39" s="179"/>
      <c r="G39" s="213" t="s">
        <v>48</v>
      </c>
      <c r="H39" s="214" t="s">
        <v>49</v>
      </c>
      <c r="I39" s="179"/>
      <c r="J39" s="215">
        <f>SUM(J30:J37)</f>
        <v>0</v>
      </c>
      <c r="K39" s="216"/>
      <c r="L39" s="25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 s="2" customFormat="1" ht="14.45" hidden="1" customHeight="1">
      <c r="A40" s="136"/>
      <c r="B40" s="137"/>
      <c r="C40" s="136"/>
      <c r="D40" s="136"/>
      <c r="E40" s="136"/>
      <c r="F40" s="136"/>
      <c r="G40" s="136"/>
      <c r="H40" s="136"/>
      <c r="I40" s="136"/>
      <c r="J40" s="136"/>
      <c r="K40" s="136"/>
      <c r="L40" s="25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 s="1" customFormat="1" ht="14.45" hidden="1" customHeight="1">
      <c r="A41" s="121"/>
      <c r="B41" s="124"/>
      <c r="C41" s="121"/>
      <c r="D41" s="121"/>
      <c r="E41" s="121"/>
      <c r="F41" s="121"/>
      <c r="G41" s="121"/>
      <c r="H41" s="121"/>
      <c r="I41" s="121"/>
      <c r="J41" s="121"/>
      <c r="K41" s="121"/>
      <c r="L41" s="18"/>
    </row>
    <row r="42" spans="1:31" s="1" customFormat="1" ht="14.45" hidden="1" customHeight="1">
      <c r="A42" s="121"/>
      <c r="B42" s="124"/>
      <c r="C42" s="121"/>
      <c r="D42" s="121"/>
      <c r="E42" s="121"/>
      <c r="F42" s="121"/>
      <c r="G42" s="121"/>
      <c r="H42" s="121"/>
      <c r="I42" s="121"/>
      <c r="J42" s="121"/>
      <c r="K42" s="121"/>
      <c r="L42" s="18"/>
    </row>
    <row r="43" spans="1:31" s="1" customFormat="1" ht="14.45" hidden="1" customHeight="1">
      <c r="A43" s="121"/>
      <c r="B43" s="124"/>
      <c r="C43" s="121"/>
      <c r="D43" s="121"/>
      <c r="E43" s="121"/>
      <c r="F43" s="121"/>
      <c r="G43" s="121"/>
      <c r="H43" s="121"/>
      <c r="I43" s="121"/>
      <c r="J43" s="121"/>
      <c r="K43" s="121"/>
      <c r="L43" s="18"/>
    </row>
    <row r="44" spans="1:31" s="1" customFormat="1" ht="14.45" hidden="1" customHeight="1">
      <c r="A44" s="121"/>
      <c r="B44" s="124"/>
      <c r="C44" s="121"/>
      <c r="D44" s="121"/>
      <c r="E44" s="121"/>
      <c r="F44" s="121"/>
      <c r="G44" s="121"/>
      <c r="H44" s="121"/>
      <c r="I44" s="121"/>
      <c r="J44" s="121"/>
      <c r="K44" s="121"/>
      <c r="L44" s="18"/>
    </row>
    <row r="45" spans="1:31" s="1" customFormat="1" ht="14.45" hidden="1" customHeight="1">
      <c r="A45" s="121"/>
      <c r="B45" s="124"/>
      <c r="C45" s="121"/>
      <c r="D45" s="121"/>
      <c r="E45" s="121"/>
      <c r="F45" s="121"/>
      <c r="G45" s="121"/>
      <c r="H45" s="121"/>
      <c r="I45" s="121"/>
      <c r="J45" s="121"/>
      <c r="K45" s="121"/>
      <c r="L45" s="18"/>
    </row>
    <row r="46" spans="1:31" s="1" customFormat="1" ht="14.45" hidden="1" customHeight="1">
      <c r="A46" s="121"/>
      <c r="B46" s="124"/>
      <c r="C46" s="121"/>
      <c r="D46" s="121"/>
      <c r="E46" s="121"/>
      <c r="F46" s="121"/>
      <c r="G46" s="121"/>
      <c r="H46" s="121"/>
      <c r="I46" s="121"/>
      <c r="J46" s="121"/>
      <c r="K46" s="121"/>
      <c r="L46" s="18"/>
    </row>
    <row r="47" spans="1:31" s="1" customFormat="1" ht="14.45" hidden="1" customHeight="1">
      <c r="A47" s="121"/>
      <c r="B47" s="124"/>
      <c r="C47" s="121"/>
      <c r="D47" s="121"/>
      <c r="E47" s="121"/>
      <c r="F47" s="121"/>
      <c r="G47" s="121"/>
      <c r="H47" s="121"/>
      <c r="I47" s="121"/>
      <c r="J47" s="121"/>
      <c r="K47" s="121"/>
      <c r="L47" s="18"/>
    </row>
    <row r="48" spans="1:31" s="1" customFormat="1" ht="14.45" hidden="1" customHeight="1">
      <c r="A48" s="121"/>
      <c r="B48" s="124"/>
      <c r="C48" s="121"/>
      <c r="D48" s="121"/>
      <c r="E48" s="121"/>
      <c r="F48" s="121"/>
      <c r="G48" s="121"/>
      <c r="H48" s="121"/>
      <c r="I48" s="121"/>
      <c r="J48" s="121"/>
      <c r="K48" s="121"/>
      <c r="L48" s="18"/>
    </row>
    <row r="49" spans="1:31" s="1" customFormat="1" ht="14.45" hidden="1" customHeight="1">
      <c r="A49" s="121"/>
      <c r="B49" s="124"/>
      <c r="C49" s="121"/>
      <c r="D49" s="121"/>
      <c r="E49" s="121"/>
      <c r="F49" s="121"/>
      <c r="G49" s="121"/>
      <c r="H49" s="121"/>
      <c r="I49" s="121"/>
      <c r="J49" s="121"/>
      <c r="K49" s="121"/>
      <c r="L49" s="18"/>
    </row>
    <row r="50" spans="1:31" s="2" customFormat="1" ht="14.45" hidden="1" customHeight="1">
      <c r="A50" s="156"/>
      <c r="B50" s="157"/>
      <c r="C50" s="156"/>
      <c r="D50" s="158" t="s">
        <v>50</v>
      </c>
      <c r="E50" s="159"/>
      <c r="F50" s="159"/>
      <c r="G50" s="158" t="s">
        <v>51</v>
      </c>
      <c r="H50" s="159"/>
      <c r="I50" s="159"/>
      <c r="J50" s="159"/>
      <c r="K50" s="159"/>
      <c r="L50" s="25"/>
    </row>
    <row r="51" spans="1:31" hidden="1">
      <c r="A51" s="121"/>
      <c r="B51" s="124"/>
      <c r="C51" s="121"/>
      <c r="D51" s="121"/>
      <c r="E51" s="121"/>
      <c r="F51" s="121"/>
      <c r="G51" s="121"/>
      <c r="H51" s="121"/>
      <c r="I51" s="121"/>
      <c r="J51" s="121"/>
      <c r="K51" s="121"/>
      <c r="L51" s="18"/>
    </row>
    <row r="52" spans="1:31" hidden="1">
      <c r="A52" s="121"/>
      <c r="B52" s="124"/>
      <c r="C52" s="121"/>
      <c r="D52" s="121"/>
      <c r="E52" s="121"/>
      <c r="F52" s="121"/>
      <c r="G52" s="121"/>
      <c r="H52" s="121"/>
      <c r="I52" s="121"/>
      <c r="J52" s="121"/>
      <c r="K52" s="121"/>
      <c r="L52" s="18"/>
    </row>
    <row r="53" spans="1:31" hidden="1">
      <c r="A53" s="121"/>
      <c r="B53" s="124"/>
      <c r="C53" s="121"/>
      <c r="D53" s="121"/>
      <c r="E53" s="121"/>
      <c r="F53" s="121"/>
      <c r="G53" s="121"/>
      <c r="H53" s="121"/>
      <c r="I53" s="121"/>
      <c r="J53" s="121"/>
      <c r="K53" s="121"/>
      <c r="L53" s="18"/>
    </row>
    <row r="54" spans="1:31" hidden="1">
      <c r="A54" s="121"/>
      <c r="B54" s="124"/>
      <c r="C54" s="121"/>
      <c r="D54" s="121"/>
      <c r="E54" s="121"/>
      <c r="F54" s="121"/>
      <c r="G54" s="121"/>
      <c r="H54" s="121"/>
      <c r="I54" s="121"/>
      <c r="J54" s="121"/>
      <c r="K54" s="121"/>
      <c r="L54" s="18"/>
    </row>
    <row r="55" spans="1:31" hidden="1">
      <c r="A55" s="121"/>
      <c r="B55" s="124"/>
      <c r="C55" s="121"/>
      <c r="D55" s="121"/>
      <c r="E55" s="121"/>
      <c r="F55" s="121"/>
      <c r="G55" s="121"/>
      <c r="H55" s="121"/>
      <c r="I55" s="121"/>
      <c r="J55" s="121"/>
      <c r="K55" s="121"/>
      <c r="L55" s="18"/>
    </row>
    <row r="56" spans="1:31" hidden="1">
      <c r="A56" s="121"/>
      <c r="B56" s="124"/>
      <c r="C56" s="121"/>
      <c r="D56" s="121"/>
      <c r="E56" s="121"/>
      <c r="F56" s="121"/>
      <c r="G56" s="121"/>
      <c r="H56" s="121"/>
      <c r="I56" s="121"/>
      <c r="J56" s="121"/>
      <c r="K56" s="121"/>
      <c r="L56" s="18"/>
    </row>
    <row r="57" spans="1:31" hidden="1">
      <c r="A57" s="121"/>
      <c r="B57" s="124"/>
      <c r="C57" s="121"/>
      <c r="D57" s="121"/>
      <c r="E57" s="121"/>
      <c r="F57" s="121"/>
      <c r="G57" s="121"/>
      <c r="H57" s="121"/>
      <c r="I57" s="121"/>
      <c r="J57" s="121"/>
      <c r="K57" s="121"/>
      <c r="L57" s="18"/>
    </row>
    <row r="58" spans="1:31" hidden="1">
      <c r="A58" s="121"/>
      <c r="B58" s="124"/>
      <c r="C58" s="121"/>
      <c r="D58" s="121"/>
      <c r="E58" s="121"/>
      <c r="F58" s="121"/>
      <c r="G58" s="121"/>
      <c r="H58" s="121"/>
      <c r="I58" s="121"/>
      <c r="J58" s="121"/>
      <c r="K58" s="121"/>
      <c r="L58" s="18"/>
    </row>
    <row r="59" spans="1:31" hidden="1">
      <c r="A59" s="121"/>
      <c r="B59" s="124"/>
      <c r="C59" s="121"/>
      <c r="D59" s="121"/>
      <c r="E59" s="121"/>
      <c r="F59" s="121"/>
      <c r="G59" s="121"/>
      <c r="H59" s="121"/>
      <c r="I59" s="121"/>
      <c r="J59" s="121"/>
      <c r="K59" s="121"/>
      <c r="L59" s="18"/>
    </row>
    <row r="60" spans="1:31" hidden="1">
      <c r="A60" s="121"/>
      <c r="B60" s="124"/>
      <c r="C60" s="121"/>
      <c r="D60" s="121"/>
      <c r="E60" s="121"/>
      <c r="F60" s="121"/>
      <c r="G60" s="121"/>
      <c r="H60" s="121"/>
      <c r="I60" s="121"/>
      <c r="J60" s="121"/>
      <c r="K60" s="121"/>
      <c r="L60" s="18"/>
    </row>
    <row r="61" spans="1:31" s="2" customFormat="1" ht="12.75" hidden="1">
      <c r="A61" s="136"/>
      <c r="B61" s="137"/>
      <c r="C61" s="136"/>
      <c r="D61" s="160" t="s">
        <v>52</v>
      </c>
      <c r="E61" s="139"/>
      <c r="F61" s="217" t="s">
        <v>53</v>
      </c>
      <c r="G61" s="160" t="s">
        <v>52</v>
      </c>
      <c r="H61" s="139"/>
      <c r="I61" s="139"/>
      <c r="J61" s="218" t="s">
        <v>53</v>
      </c>
      <c r="K61" s="139"/>
      <c r="L61" s="25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 hidden="1">
      <c r="A62" s="121"/>
      <c r="B62" s="124"/>
      <c r="C62" s="121"/>
      <c r="D62" s="121"/>
      <c r="E62" s="121"/>
      <c r="F62" s="121"/>
      <c r="G62" s="121"/>
      <c r="H62" s="121"/>
      <c r="I62" s="121"/>
      <c r="J62" s="121"/>
      <c r="K62" s="121"/>
      <c r="L62" s="18"/>
    </row>
    <row r="63" spans="1:31" hidden="1">
      <c r="A63" s="121"/>
      <c r="B63" s="124"/>
      <c r="C63" s="121"/>
      <c r="D63" s="121"/>
      <c r="E63" s="121"/>
      <c r="F63" s="121"/>
      <c r="G63" s="121"/>
      <c r="H63" s="121"/>
      <c r="I63" s="121"/>
      <c r="J63" s="121"/>
      <c r="K63" s="121"/>
      <c r="L63" s="18"/>
    </row>
    <row r="64" spans="1:31" hidden="1">
      <c r="A64" s="121"/>
      <c r="B64" s="124"/>
      <c r="C64" s="121"/>
      <c r="D64" s="121"/>
      <c r="E64" s="121"/>
      <c r="F64" s="121"/>
      <c r="G64" s="121"/>
      <c r="H64" s="121"/>
      <c r="I64" s="121"/>
      <c r="J64" s="121"/>
      <c r="K64" s="121"/>
      <c r="L64" s="18"/>
    </row>
    <row r="65" spans="1:31" s="2" customFormat="1" ht="12.75" hidden="1">
      <c r="A65" s="136"/>
      <c r="B65" s="137"/>
      <c r="C65" s="136"/>
      <c r="D65" s="158" t="s">
        <v>54</v>
      </c>
      <c r="E65" s="161"/>
      <c r="F65" s="161"/>
      <c r="G65" s="158" t="s">
        <v>55</v>
      </c>
      <c r="H65" s="161"/>
      <c r="I65" s="161"/>
      <c r="J65" s="161"/>
      <c r="K65" s="161"/>
      <c r="L65" s="25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</row>
    <row r="66" spans="1:31" hidden="1">
      <c r="A66" s="121"/>
      <c r="B66" s="124"/>
      <c r="C66" s="121"/>
      <c r="D66" s="121"/>
      <c r="E66" s="121"/>
      <c r="F66" s="121"/>
      <c r="G66" s="121"/>
      <c r="H66" s="121"/>
      <c r="I66" s="121"/>
      <c r="J66" s="121"/>
      <c r="K66" s="121"/>
      <c r="L66" s="18"/>
    </row>
    <row r="67" spans="1:31" hidden="1">
      <c r="A67" s="121"/>
      <c r="B67" s="124"/>
      <c r="C67" s="121"/>
      <c r="D67" s="121"/>
      <c r="E67" s="121"/>
      <c r="F67" s="121"/>
      <c r="G67" s="121"/>
      <c r="H67" s="121"/>
      <c r="I67" s="121"/>
      <c r="J67" s="121"/>
      <c r="K67" s="121"/>
      <c r="L67" s="18"/>
    </row>
    <row r="68" spans="1:31" hidden="1">
      <c r="A68" s="121"/>
      <c r="B68" s="124"/>
      <c r="C68" s="121"/>
      <c r="D68" s="121"/>
      <c r="E68" s="121"/>
      <c r="F68" s="121"/>
      <c r="G68" s="121"/>
      <c r="H68" s="121"/>
      <c r="I68" s="121"/>
      <c r="J68" s="121"/>
      <c r="K68" s="121"/>
      <c r="L68" s="18"/>
    </row>
    <row r="69" spans="1:31" hidden="1">
      <c r="A69" s="121"/>
      <c r="B69" s="124"/>
      <c r="C69" s="121"/>
      <c r="D69" s="121"/>
      <c r="E69" s="121"/>
      <c r="F69" s="121"/>
      <c r="G69" s="121"/>
      <c r="H69" s="121"/>
      <c r="I69" s="121"/>
      <c r="J69" s="121"/>
      <c r="K69" s="121"/>
      <c r="L69" s="18"/>
    </row>
    <row r="70" spans="1:31" hidden="1">
      <c r="A70" s="121"/>
      <c r="B70" s="124"/>
      <c r="C70" s="121"/>
      <c r="D70" s="121"/>
      <c r="E70" s="121"/>
      <c r="F70" s="121"/>
      <c r="G70" s="121"/>
      <c r="H70" s="121"/>
      <c r="I70" s="121"/>
      <c r="J70" s="121"/>
      <c r="K70" s="121"/>
      <c r="L70" s="18"/>
    </row>
    <row r="71" spans="1:31" hidden="1">
      <c r="A71" s="121"/>
      <c r="B71" s="124"/>
      <c r="C71" s="121"/>
      <c r="D71" s="121"/>
      <c r="E71" s="121"/>
      <c r="F71" s="121"/>
      <c r="G71" s="121"/>
      <c r="H71" s="121"/>
      <c r="I71" s="121"/>
      <c r="J71" s="121"/>
      <c r="K71" s="121"/>
      <c r="L71" s="18"/>
    </row>
    <row r="72" spans="1:31" hidden="1">
      <c r="A72" s="121"/>
      <c r="B72" s="124"/>
      <c r="C72" s="121"/>
      <c r="D72" s="121"/>
      <c r="E72" s="121"/>
      <c r="F72" s="121"/>
      <c r="G72" s="121"/>
      <c r="H72" s="121"/>
      <c r="I72" s="121"/>
      <c r="J72" s="121"/>
      <c r="K72" s="121"/>
      <c r="L72" s="18"/>
    </row>
    <row r="73" spans="1:31" hidden="1">
      <c r="A73" s="121"/>
      <c r="B73" s="124"/>
      <c r="C73" s="121"/>
      <c r="D73" s="121"/>
      <c r="E73" s="121"/>
      <c r="F73" s="121"/>
      <c r="G73" s="121"/>
      <c r="H73" s="121"/>
      <c r="I73" s="121"/>
      <c r="J73" s="121"/>
      <c r="K73" s="121"/>
      <c r="L73" s="18"/>
    </row>
    <row r="74" spans="1:31" hidden="1">
      <c r="A74" s="121"/>
      <c r="B74" s="124"/>
      <c r="C74" s="121"/>
      <c r="D74" s="121"/>
      <c r="E74" s="121"/>
      <c r="F74" s="121"/>
      <c r="G74" s="121"/>
      <c r="H74" s="121"/>
      <c r="I74" s="121"/>
      <c r="J74" s="121"/>
      <c r="K74" s="121"/>
      <c r="L74" s="18"/>
    </row>
    <row r="75" spans="1:31" hidden="1">
      <c r="A75" s="121"/>
      <c r="B75" s="124"/>
      <c r="C75" s="121"/>
      <c r="D75" s="121"/>
      <c r="E75" s="121"/>
      <c r="F75" s="121"/>
      <c r="G75" s="121"/>
      <c r="H75" s="121"/>
      <c r="I75" s="121"/>
      <c r="J75" s="121"/>
      <c r="K75" s="121"/>
      <c r="L75" s="18"/>
    </row>
    <row r="76" spans="1:31" s="2" customFormat="1" ht="12.75" hidden="1">
      <c r="A76" s="136"/>
      <c r="B76" s="137"/>
      <c r="C76" s="136"/>
      <c r="D76" s="160" t="s">
        <v>52</v>
      </c>
      <c r="E76" s="139"/>
      <c r="F76" s="217" t="s">
        <v>53</v>
      </c>
      <c r="G76" s="160" t="s">
        <v>52</v>
      </c>
      <c r="H76" s="139"/>
      <c r="I76" s="139"/>
      <c r="J76" s="218" t="s">
        <v>53</v>
      </c>
      <c r="K76" s="139"/>
      <c r="L76" s="25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</row>
    <row r="77" spans="1:31" s="2" customFormat="1" ht="14.45" customHeight="1">
      <c r="A77" s="136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25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78" spans="1:31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</row>
    <row r="79" spans="1:31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</row>
    <row r="80" spans="1:31">
      <c r="A80" s="121"/>
      <c r="B80" s="121"/>
      <c r="C80" s="121"/>
      <c r="D80" s="121"/>
      <c r="E80" s="121"/>
      <c r="F80" s="121"/>
      <c r="G80" s="121"/>
      <c r="H80" s="121"/>
      <c r="I80" s="121"/>
      <c r="J80" s="121"/>
      <c r="K80" s="121"/>
    </row>
    <row r="81" spans="1:47" s="2" customFormat="1" ht="6.95" customHeight="1">
      <c r="A81" s="136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25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</row>
    <row r="82" spans="1:47" s="2" customFormat="1" ht="24.95" customHeight="1">
      <c r="A82" s="136"/>
      <c r="B82" s="137"/>
      <c r="C82" s="125" t="s">
        <v>94</v>
      </c>
      <c r="D82" s="136"/>
      <c r="E82" s="136"/>
      <c r="F82" s="136"/>
      <c r="G82" s="136"/>
      <c r="H82" s="136"/>
      <c r="I82" s="136"/>
      <c r="J82" s="136"/>
      <c r="K82" s="136"/>
      <c r="L82" s="25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3" spans="1:47" s="2" customFormat="1" ht="6.95" customHeight="1">
      <c r="A83" s="136"/>
      <c r="B83" s="137"/>
      <c r="C83" s="136"/>
      <c r="D83" s="136"/>
      <c r="E83" s="136"/>
      <c r="F83" s="136"/>
      <c r="G83" s="136"/>
      <c r="H83" s="136"/>
      <c r="I83" s="136"/>
      <c r="J83" s="136"/>
      <c r="K83" s="136"/>
      <c r="L83" s="25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pans="1:47" s="2" customFormat="1" ht="12" customHeight="1">
      <c r="A84" s="136"/>
      <c r="B84" s="137"/>
      <c r="C84" s="131" t="s">
        <v>16</v>
      </c>
      <c r="D84" s="136"/>
      <c r="E84" s="136"/>
      <c r="F84" s="136"/>
      <c r="G84" s="136"/>
      <c r="H84" s="136"/>
      <c r="I84" s="136"/>
      <c r="J84" s="136"/>
      <c r="K84" s="136"/>
      <c r="L84" s="25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pans="1:47" s="2" customFormat="1" ht="16.5" customHeight="1">
      <c r="A85" s="136"/>
      <c r="B85" s="137"/>
      <c r="C85" s="136"/>
      <c r="D85" s="136"/>
      <c r="E85" s="198" t="str">
        <f>E7</f>
        <v>Oprava mostu M1</v>
      </c>
      <c r="F85" s="199"/>
      <c r="G85" s="199"/>
      <c r="H85" s="199"/>
      <c r="I85" s="136"/>
      <c r="J85" s="136"/>
      <c r="K85" s="136"/>
      <c r="L85" s="25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</row>
    <row r="86" spans="1:47" s="2" customFormat="1" ht="12" customHeight="1">
      <c r="A86" s="136"/>
      <c r="B86" s="137"/>
      <c r="C86" s="131" t="s">
        <v>92</v>
      </c>
      <c r="D86" s="136"/>
      <c r="E86" s="136"/>
      <c r="F86" s="136"/>
      <c r="G86" s="136"/>
      <c r="H86" s="136"/>
      <c r="I86" s="136"/>
      <c r="J86" s="136"/>
      <c r="K86" s="136"/>
      <c r="L86" s="25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</row>
    <row r="87" spans="1:47" s="2" customFormat="1" ht="16.5" customHeight="1">
      <c r="A87" s="136"/>
      <c r="B87" s="137"/>
      <c r="C87" s="136"/>
      <c r="D87" s="136"/>
      <c r="E87" s="171" t="str">
        <f>E9</f>
        <v>SO 201 - Most M1</v>
      </c>
      <c r="F87" s="200"/>
      <c r="G87" s="200"/>
      <c r="H87" s="200"/>
      <c r="I87" s="136"/>
      <c r="J87" s="136"/>
      <c r="K87" s="136"/>
      <c r="L87" s="25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pans="1:47" s="2" customFormat="1" ht="6.95" customHeight="1">
      <c r="A88" s="136"/>
      <c r="B88" s="137"/>
      <c r="C88" s="136"/>
      <c r="D88" s="136"/>
      <c r="E88" s="136"/>
      <c r="F88" s="136"/>
      <c r="G88" s="136"/>
      <c r="H88" s="136"/>
      <c r="I88" s="136"/>
      <c r="J88" s="136"/>
      <c r="K88" s="136"/>
      <c r="L88" s="25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pans="1:47" s="2" customFormat="1" ht="12" customHeight="1">
      <c r="A89" s="136"/>
      <c r="B89" s="137"/>
      <c r="C89" s="131" t="s">
        <v>20</v>
      </c>
      <c r="D89" s="136"/>
      <c r="E89" s="136"/>
      <c r="F89" s="132" t="str">
        <f>F12</f>
        <v>ZOO Dvůr Králové a.s.</v>
      </c>
      <c r="G89" s="136"/>
      <c r="H89" s="136"/>
      <c r="I89" s="131" t="s">
        <v>21</v>
      </c>
      <c r="J89" s="201">
        <f>IF(J12="","",J12)</f>
        <v>43809</v>
      </c>
      <c r="K89" s="136"/>
      <c r="L89" s="25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pans="1:47" s="2" customFormat="1" ht="6.95" customHeight="1">
      <c r="A90" s="136"/>
      <c r="B90" s="137"/>
      <c r="C90" s="136"/>
      <c r="D90" s="136"/>
      <c r="E90" s="136"/>
      <c r="F90" s="136"/>
      <c r="G90" s="136"/>
      <c r="H90" s="136"/>
      <c r="I90" s="136"/>
      <c r="J90" s="136"/>
      <c r="K90" s="136"/>
      <c r="L90" s="25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pans="1:47" s="2" customFormat="1" ht="54.4" customHeight="1">
      <c r="A91" s="136"/>
      <c r="B91" s="137"/>
      <c r="C91" s="131" t="s">
        <v>22</v>
      </c>
      <c r="D91" s="136"/>
      <c r="E91" s="136"/>
      <c r="F91" s="132" t="str">
        <f>E15</f>
        <v>ZOO Dvůr Králové a.s., Štefánikova 1029, 544 01 Dvůr Králové nad Labem</v>
      </c>
      <c r="G91" s="136"/>
      <c r="H91" s="136"/>
      <c r="I91" s="131" t="s">
        <v>29</v>
      </c>
      <c r="J91" s="219" t="str">
        <f>E21</f>
        <v>Ing. Ivan Šír, projektování dopravních staveb a.s.</v>
      </c>
      <c r="K91" s="136"/>
      <c r="L91" s="25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</row>
    <row r="92" spans="1:47" s="2" customFormat="1" ht="15.2" customHeight="1">
      <c r="A92" s="136"/>
      <c r="B92" s="137"/>
      <c r="C92" s="131" t="s">
        <v>27</v>
      </c>
      <c r="D92" s="136"/>
      <c r="E92" s="136"/>
      <c r="F92" s="132" t="str">
        <f>IF(E18="","",E18)</f>
        <v>Vyplň údaj</v>
      </c>
      <c r="G92" s="136"/>
      <c r="H92" s="136"/>
      <c r="I92" s="131" t="s">
        <v>34</v>
      </c>
      <c r="J92" s="219">
        <f>E24</f>
        <v>0</v>
      </c>
      <c r="K92" s="136"/>
      <c r="L92" s="25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pans="1:47" s="2" customFormat="1" ht="10.35" customHeight="1">
      <c r="A93" s="136"/>
      <c r="B93" s="137"/>
      <c r="C93" s="136"/>
      <c r="D93" s="136"/>
      <c r="E93" s="136"/>
      <c r="F93" s="136"/>
      <c r="G93" s="136"/>
      <c r="H93" s="136"/>
      <c r="I93" s="136"/>
      <c r="J93" s="136"/>
      <c r="K93" s="136"/>
      <c r="L93" s="25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pans="1:47" s="2" customFormat="1" ht="29.25" customHeight="1">
      <c r="A94" s="136"/>
      <c r="B94" s="137"/>
      <c r="C94" s="220" t="s">
        <v>95</v>
      </c>
      <c r="D94" s="211"/>
      <c r="E94" s="211"/>
      <c r="F94" s="211"/>
      <c r="G94" s="211"/>
      <c r="H94" s="211"/>
      <c r="I94" s="211"/>
      <c r="J94" s="221" t="s">
        <v>96</v>
      </c>
      <c r="K94" s="211"/>
      <c r="L94" s="25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</row>
    <row r="95" spans="1:47" s="2" customFormat="1" ht="10.35" customHeight="1">
      <c r="A95" s="136"/>
      <c r="B95" s="137"/>
      <c r="C95" s="136"/>
      <c r="D95" s="136"/>
      <c r="E95" s="136"/>
      <c r="F95" s="136"/>
      <c r="G95" s="136"/>
      <c r="H95" s="136"/>
      <c r="I95" s="136"/>
      <c r="J95" s="136"/>
      <c r="K95" s="136"/>
      <c r="L95" s="25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</row>
    <row r="96" spans="1:47" s="2" customFormat="1" ht="22.9" customHeight="1">
      <c r="A96" s="136"/>
      <c r="B96" s="137"/>
      <c r="C96" s="222" t="s">
        <v>97</v>
      </c>
      <c r="D96" s="136"/>
      <c r="E96" s="136"/>
      <c r="F96" s="136"/>
      <c r="G96" s="136"/>
      <c r="H96" s="136"/>
      <c r="I96" s="136"/>
      <c r="J96" s="206">
        <f>J127</f>
        <v>0</v>
      </c>
      <c r="K96" s="136"/>
      <c r="L96" s="25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U96" s="16" t="s">
        <v>98</v>
      </c>
    </row>
    <row r="97" spans="1:31" s="9" customFormat="1" ht="24.95" customHeight="1">
      <c r="A97" s="223"/>
      <c r="B97" s="224"/>
      <c r="C97" s="223"/>
      <c r="D97" s="225" t="s">
        <v>99</v>
      </c>
      <c r="E97" s="226"/>
      <c r="F97" s="226"/>
      <c r="G97" s="226"/>
      <c r="H97" s="226"/>
      <c r="I97" s="226"/>
      <c r="J97" s="227">
        <f>J128</f>
        <v>0</v>
      </c>
      <c r="K97" s="223"/>
      <c r="L97" s="64"/>
    </row>
    <row r="98" spans="1:31" s="9" customFormat="1" ht="24.95" customHeight="1">
      <c r="A98" s="223"/>
      <c r="B98" s="224"/>
      <c r="C98" s="223"/>
      <c r="D98" s="225" t="s">
        <v>101</v>
      </c>
      <c r="E98" s="226"/>
      <c r="F98" s="226"/>
      <c r="G98" s="226"/>
      <c r="H98" s="226"/>
      <c r="I98" s="226"/>
      <c r="J98" s="227">
        <f>J156</f>
        <v>0</v>
      </c>
      <c r="K98" s="223"/>
      <c r="L98" s="64"/>
    </row>
    <row r="99" spans="1:31" s="9" customFormat="1" ht="24.95" customHeight="1">
      <c r="A99" s="223"/>
      <c r="B99" s="224"/>
      <c r="C99" s="223"/>
      <c r="D99" s="225" t="s">
        <v>252</v>
      </c>
      <c r="E99" s="226"/>
      <c r="F99" s="226"/>
      <c r="G99" s="226"/>
      <c r="H99" s="226"/>
      <c r="I99" s="226"/>
      <c r="J99" s="227">
        <f>J167</f>
        <v>0</v>
      </c>
      <c r="K99" s="223"/>
      <c r="L99" s="64"/>
    </row>
    <row r="100" spans="1:31" s="9" customFormat="1" ht="24.95" customHeight="1">
      <c r="A100" s="223"/>
      <c r="B100" s="224"/>
      <c r="C100" s="223"/>
      <c r="D100" s="225" t="s">
        <v>253</v>
      </c>
      <c r="E100" s="226"/>
      <c r="F100" s="226"/>
      <c r="G100" s="226"/>
      <c r="H100" s="226"/>
      <c r="I100" s="226"/>
      <c r="J100" s="227">
        <f>J174</f>
        <v>0</v>
      </c>
      <c r="K100" s="223"/>
      <c r="L100" s="64"/>
    </row>
    <row r="101" spans="1:31" s="9" customFormat="1" ht="24.95" customHeight="1">
      <c r="A101" s="223"/>
      <c r="B101" s="224"/>
      <c r="C101" s="223"/>
      <c r="D101" s="225" t="s">
        <v>254</v>
      </c>
      <c r="E101" s="226"/>
      <c r="F101" s="226"/>
      <c r="G101" s="226"/>
      <c r="H101" s="226"/>
      <c r="I101" s="226"/>
      <c r="J101" s="227">
        <f>J179</f>
        <v>0</v>
      </c>
      <c r="K101" s="223"/>
      <c r="L101" s="64"/>
    </row>
    <row r="102" spans="1:31" s="9" customFormat="1" ht="24.95" customHeight="1">
      <c r="A102" s="223"/>
      <c r="B102" s="224"/>
      <c r="C102" s="223"/>
      <c r="D102" s="225" t="s">
        <v>255</v>
      </c>
      <c r="E102" s="226"/>
      <c r="F102" s="226"/>
      <c r="G102" s="226"/>
      <c r="H102" s="226"/>
      <c r="I102" s="226"/>
      <c r="J102" s="227">
        <f>J190</f>
        <v>0</v>
      </c>
      <c r="K102" s="223"/>
      <c r="L102" s="64"/>
    </row>
    <row r="103" spans="1:31" s="9" customFormat="1" ht="24.95" customHeight="1">
      <c r="A103" s="223"/>
      <c r="B103" s="224"/>
      <c r="C103" s="223"/>
      <c r="D103" s="225" t="s">
        <v>256</v>
      </c>
      <c r="E103" s="226"/>
      <c r="F103" s="226"/>
      <c r="G103" s="226"/>
      <c r="H103" s="226"/>
      <c r="I103" s="226"/>
      <c r="J103" s="227">
        <f>J207</f>
        <v>0</v>
      </c>
      <c r="K103" s="223"/>
      <c r="L103" s="64"/>
    </row>
    <row r="104" spans="1:31" s="9" customFormat="1" ht="24.95" customHeight="1">
      <c r="A104" s="223"/>
      <c r="B104" s="224"/>
      <c r="C104" s="223"/>
      <c r="D104" s="225" t="s">
        <v>257</v>
      </c>
      <c r="E104" s="226"/>
      <c r="F104" s="226"/>
      <c r="G104" s="226"/>
      <c r="H104" s="226"/>
      <c r="I104" s="226"/>
      <c r="J104" s="227">
        <f>J236</f>
        <v>0</v>
      </c>
      <c r="K104" s="223"/>
      <c r="L104" s="64"/>
    </row>
    <row r="105" spans="1:31" s="9" customFormat="1" ht="24.95" customHeight="1">
      <c r="A105" s="223"/>
      <c r="B105" s="224"/>
      <c r="C105" s="223"/>
      <c r="D105" s="225" t="s">
        <v>258</v>
      </c>
      <c r="E105" s="226"/>
      <c r="F105" s="226"/>
      <c r="G105" s="226"/>
      <c r="H105" s="226"/>
      <c r="I105" s="226"/>
      <c r="J105" s="227">
        <f>J239</f>
        <v>0</v>
      </c>
      <c r="K105" s="223"/>
      <c r="L105" s="64"/>
    </row>
    <row r="106" spans="1:31" s="9" customFormat="1" ht="24.95" customHeight="1">
      <c r="A106" s="223"/>
      <c r="B106" s="224"/>
      <c r="C106" s="223"/>
      <c r="D106" s="225" t="s">
        <v>259</v>
      </c>
      <c r="E106" s="226"/>
      <c r="F106" s="226"/>
      <c r="G106" s="226"/>
      <c r="H106" s="226"/>
      <c r="I106" s="226"/>
      <c r="J106" s="227">
        <f>J248</f>
        <v>0</v>
      </c>
      <c r="K106" s="223"/>
      <c r="L106" s="64"/>
    </row>
    <row r="107" spans="1:31" s="9" customFormat="1" ht="24.95" customHeight="1">
      <c r="A107" s="223"/>
      <c r="B107" s="224"/>
      <c r="C107" s="223"/>
      <c r="D107" s="225" t="s">
        <v>102</v>
      </c>
      <c r="E107" s="226"/>
      <c r="F107" s="226"/>
      <c r="G107" s="226"/>
      <c r="H107" s="226"/>
      <c r="I107" s="226"/>
      <c r="J107" s="227">
        <f>J253</f>
        <v>0</v>
      </c>
      <c r="K107" s="223"/>
      <c r="L107" s="64"/>
    </row>
    <row r="108" spans="1:31" s="2" customFormat="1" ht="21.75" customHeight="1">
      <c r="A108" s="136"/>
      <c r="B108" s="137"/>
      <c r="C108" s="136"/>
      <c r="D108" s="136"/>
      <c r="E108" s="136"/>
      <c r="F108" s="136"/>
      <c r="G108" s="136"/>
      <c r="H108" s="136"/>
      <c r="I108" s="136"/>
      <c r="J108" s="136"/>
      <c r="K108" s="136"/>
      <c r="L108" s="25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</row>
    <row r="109" spans="1:31" s="2" customFormat="1" ht="6.95" customHeight="1">
      <c r="A109" s="136"/>
      <c r="B109" s="162"/>
      <c r="C109" s="163"/>
      <c r="D109" s="163"/>
      <c r="E109" s="163"/>
      <c r="F109" s="163"/>
      <c r="G109" s="163"/>
      <c r="H109" s="163"/>
      <c r="I109" s="163"/>
      <c r="J109" s="163"/>
      <c r="K109" s="163"/>
      <c r="L109" s="25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</row>
    <row r="110" spans="1:31">
      <c r="A110" s="121"/>
      <c r="B110" s="121"/>
      <c r="C110" s="121"/>
      <c r="D110" s="121"/>
      <c r="E110" s="121"/>
      <c r="F110" s="121"/>
      <c r="G110" s="121"/>
      <c r="H110" s="121"/>
      <c r="I110" s="121"/>
      <c r="J110" s="121"/>
      <c r="K110" s="121"/>
    </row>
    <row r="111" spans="1:31">
      <c r="A111" s="121"/>
      <c r="B111" s="121"/>
      <c r="C111" s="121"/>
      <c r="D111" s="121"/>
      <c r="E111" s="121"/>
      <c r="F111" s="121"/>
      <c r="G111" s="121"/>
      <c r="H111" s="121"/>
      <c r="I111" s="121"/>
      <c r="J111" s="121"/>
      <c r="K111" s="121"/>
    </row>
    <row r="112" spans="1:31">
      <c r="A112" s="121"/>
      <c r="B112" s="121"/>
      <c r="C112" s="121"/>
      <c r="D112" s="121"/>
      <c r="E112" s="121"/>
      <c r="F112" s="121"/>
      <c r="G112" s="121"/>
      <c r="H112" s="121"/>
      <c r="I112" s="121"/>
      <c r="J112" s="121"/>
      <c r="K112" s="121"/>
    </row>
    <row r="113" spans="1:63" s="2" customFormat="1" ht="6.95" customHeight="1">
      <c r="A113" s="136"/>
      <c r="B113" s="164"/>
      <c r="C113" s="165"/>
      <c r="D113" s="165"/>
      <c r="E113" s="165"/>
      <c r="F113" s="165"/>
      <c r="G113" s="165"/>
      <c r="H113" s="165"/>
      <c r="I113" s="165"/>
      <c r="J113" s="165"/>
      <c r="K113" s="165"/>
      <c r="L113" s="25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</row>
    <row r="114" spans="1:63" s="2" customFormat="1" ht="24.95" customHeight="1">
      <c r="A114" s="136"/>
      <c r="B114" s="137"/>
      <c r="C114" s="125" t="s">
        <v>104</v>
      </c>
      <c r="D114" s="136"/>
      <c r="E114" s="136"/>
      <c r="F114" s="136"/>
      <c r="G114" s="136"/>
      <c r="H114" s="136"/>
      <c r="I114" s="136"/>
      <c r="J114" s="136"/>
      <c r="K114" s="136"/>
      <c r="L114" s="25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</row>
    <row r="115" spans="1:63" s="2" customFormat="1" ht="6.95" customHeight="1">
      <c r="A115" s="136"/>
      <c r="B115" s="137"/>
      <c r="C115" s="136"/>
      <c r="D115" s="136"/>
      <c r="E115" s="136"/>
      <c r="F115" s="136"/>
      <c r="G115" s="136"/>
      <c r="H115" s="136"/>
      <c r="I115" s="136"/>
      <c r="J115" s="136"/>
      <c r="K115" s="136"/>
      <c r="L115" s="25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</row>
    <row r="116" spans="1:63" s="2" customFormat="1" ht="12" customHeight="1">
      <c r="A116" s="136"/>
      <c r="B116" s="137"/>
      <c r="C116" s="131" t="s">
        <v>16</v>
      </c>
      <c r="D116" s="136"/>
      <c r="E116" s="136"/>
      <c r="F116" s="136"/>
      <c r="G116" s="136"/>
      <c r="H116" s="136"/>
      <c r="I116" s="136"/>
      <c r="J116" s="136"/>
      <c r="K116" s="136"/>
      <c r="L116" s="25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</row>
    <row r="117" spans="1:63" s="2" customFormat="1" ht="16.5" customHeight="1">
      <c r="A117" s="136"/>
      <c r="B117" s="137"/>
      <c r="C117" s="136"/>
      <c r="D117" s="136"/>
      <c r="E117" s="198" t="str">
        <f>E7</f>
        <v>Oprava mostu M1</v>
      </c>
      <c r="F117" s="199"/>
      <c r="G117" s="199"/>
      <c r="H117" s="199"/>
      <c r="I117" s="136"/>
      <c r="J117" s="136"/>
      <c r="K117" s="136"/>
      <c r="L117" s="25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</row>
    <row r="118" spans="1:63" s="2" customFormat="1" ht="12" customHeight="1">
      <c r="A118" s="136"/>
      <c r="B118" s="137"/>
      <c r="C118" s="131" t="s">
        <v>92</v>
      </c>
      <c r="D118" s="136"/>
      <c r="E118" s="136"/>
      <c r="F118" s="136"/>
      <c r="G118" s="136"/>
      <c r="H118" s="136"/>
      <c r="I118" s="136"/>
      <c r="J118" s="136"/>
      <c r="K118" s="136"/>
      <c r="L118" s="25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</row>
    <row r="119" spans="1:63" s="2" customFormat="1" ht="16.5" customHeight="1">
      <c r="A119" s="136"/>
      <c r="B119" s="137"/>
      <c r="C119" s="136"/>
      <c r="D119" s="136"/>
      <c r="E119" s="171" t="str">
        <f>E9</f>
        <v>SO 201 - Most M1</v>
      </c>
      <c r="F119" s="200"/>
      <c r="G119" s="200"/>
      <c r="H119" s="200"/>
      <c r="I119" s="136"/>
      <c r="J119" s="136"/>
      <c r="K119" s="136"/>
      <c r="L119" s="25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</row>
    <row r="120" spans="1:63" s="2" customFormat="1" ht="6.95" customHeight="1">
      <c r="A120" s="136"/>
      <c r="B120" s="137"/>
      <c r="C120" s="136"/>
      <c r="D120" s="136"/>
      <c r="E120" s="136"/>
      <c r="F120" s="136"/>
      <c r="G120" s="136"/>
      <c r="H120" s="136"/>
      <c r="I120" s="136"/>
      <c r="J120" s="136"/>
      <c r="K120" s="136"/>
      <c r="L120" s="25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</row>
    <row r="121" spans="1:63" s="2" customFormat="1" ht="12" customHeight="1">
      <c r="A121" s="136"/>
      <c r="B121" s="137"/>
      <c r="C121" s="131" t="s">
        <v>20</v>
      </c>
      <c r="D121" s="136"/>
      <c r="E121" s="136"/>
      <c r="F121" s="132" t="str">
        <f>F12</f>
        <v>ZOO Dvůr Králové a.s.</v>
      </c>
      <c r="G121" s="136"/>
      <c r="H121" s="136"/>
      <c r="I121" s="131" t="s">
        <v>21</v>
      </c>
      <c r="J121" s="201">
        <f>IF(J12="","",J12)</f>
        <v>43809</v>
      </c>
      <c r="K121" s="136"/>
      <c r="L121" s="25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</row>
    <row r="122" spans="1:63" s="2" customFormat="1" ht="6.95" customHeight="1">
      <c r="A122" s="136"/>
      <c r="B122" s="137"/>
      <c r="C122" s="136"/>
      <c r="D122" s="136"/>
      <c r="E122" s="136"/>
      <c r="F122" s="136"/>
      <c r="G122" s="136"/>
      <c r="H122" s="136"/>
      <c r="I122" s="136"/>
      <c r="J122" s="136"/>
      <c r="K122" s="136"/>
      <c r="L122" s="25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</row>
    <row r="123" spans="1:63" s="2" customFormat="1" ht="54.4" customHeight="1">
      <c r="A123" s="136"/>
      <c r="B123" s="137"/>
      <c r="C123" s="131" t="s">
        <v>22</v>
      </c>
      <c r="D123" s="136"/>
      <c r="E123" s="136"/>
      <c r="F123" s="132" t="str">
        <f>E15</f>
        <v>ZOO Dvůr Králové a.s., Štefánikova 1029, 544 01 Dvůr Králové nad Labem</v>
      </c>
      <c r="G123" s="136"/>
      <c r="H123" s="136"/>
      <c r="I123" s="131" t="s">
        <v>29</v>
      </c>
      <c r="J123" s="219" t="str">
        <f>E21</f>
        <v>Ing. Ivan Šír, projektování dopravních staveb a.s.</v>
      </c>
      <c r="K123" s="136"/>
      <c r="L123" s="25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</row>
    <row r="124" spans="1:63" s="2" customFormat="1" ht="15.2" customHeight="1">
      <c r="A124" s="136"/>
      <c r="B124" s="137"/>
      <c r="C124" s="131" t="s">
        <v>27</v>
      </c>
      <c r="D124" s="136"/>
      <c r="E124" s="136"/>
      <c r="F124" s="132" t="str">
        <f>IF(E18="","",E18)</f>
        <v>Vyplň údaj</v>
      </c>
      <c r="G124" s="136"/>
      <c r="H124" s="136"/>
      <c r="I124" s="131" t="s">
        <v>34</v>
      </c>
      <c r="J124" s="219">
        <f>E24</f>
        <v>0</v>
      </c>
      <c r="K124" s="136"/>
      <c r="L124" s="25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</row>
    <row r="125" spans="1:63" s="2" customFormat="1" ht="10.35" customHeight="1">
      <c r="A125" s="136"/>
      <c r="B125" s="137"/>
      <c r="C125" s="136"/>
      <c r="D125" s="136"/>
      <c r="E125" s="136"/>
      <c r="F125" s="136"/>
      <c r="G125" s="136"/>
      <c r="H125" s="136"/>
      <c r="I125" s="136"/>
      <c r="J125" s="136"/>
      <c r="K125" s="136"/>
      <c r="L125" s="25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</row>
    <row r="126" spans="1:63" s="10" customFormat="1" ht="29.25" customHeight="1">
      <c r="A126" s="228"/>
      <c r="B126" s="229"/>
      <c r="C126" s="230" t="s">
        <v>105</v>
      </c>
      <c r="D126" s="231" t="s">
        <v>62</v>
      </c>
      <c r="E126" s="231" t="s">
        <v>58</v>
      </c>
      <c r="F126" s="231" t="s">
        <v>59</v>
      </c>
      <c r="G126" s="231" t="s">
        <v>106</v>
      </c>
      <c r="H126" s="231" t="s">
        <v>107</v>
      </c>
      <c r="I126" s="231" t="s">
        <v>108</v>
      </c>
      <c r="J126" s="231" t="s">
        <v>96</v>
      </c>
      <c r="K126" s="232" t="s">
        <v>109</v>
      </c>
      <c r="L126" s="66"/>
      <c r="M126" s="35" t="s">
        <v>1</v>
      </c>
      <c r="N126" s="36" t="s">
        <v>41</v>
      </c>
      <c r="O126" s="36" t="s">
        <v>110</v>
      </c>
      <c r="P126" s="36" t="s">
        <v>111</v>
      </c>
      <c r="Q126" s="36" t="s">
        <v>112</v>
      </c>
      <c r="R126" s="36" t="s">
        <v>113</v>
      </c>
      <c r="S126" s="36" t="s">
        <v>114</v>
      </c>
      <c r="T126" s="37" t="s">
        <v>115</v>
      </c>
      <c r="U126" s="65"/>
      <c r="V126" s="65"/>
      <c r="W126" s="65"/>
      <c r="X126" s="65"/>
      <c r="Y126" s="65"/>
      <c r="Z126" s="65"/>
      <c r="AA126" s="65"/>
      <c r="AB126" s="65"/>
      <c r="AC126" s="65"/>
      <c r="AD126" s="65"/>
      <c r="AE126" s="65"/>
    </row>
    <row r="127" spans="1:63" s="2" customFormat="1" ht="22.9" customHeight="1">
      <c r="A127" s="136"/>
      <c r="B127" s="137"/>
      <c r="C127" s="185" t="s">
        <v>116</v>
      </c>
      <c r="D127" s="136"/>
      <c r="E127" s="136"/>
      <c r="F127" s="136"/>
      <c r="G127" s="136"/>
      <c r="H127" s="136"/>
      <c r="I127" s="136"/>
      <c r="J127" s="233">
        <f>BK127</f>
        <v>0</v>
      </c>
      <c r="K127" s="136"/>
      <c r="L127" s="22"/>
      <c r="M127" s="38"/>
      <c r="N127" s="30"/>
      <c r="O127" s="39"/>
      <c r="P127" s="67">
        <f>P128+P156+P167+P174+P179+P190+P207+P236+P239+P248+P253</f>
        <v>0</v>
      </c>
      <c r="Q127" s="39"/>
      <c r="R127" s="67">
        <f>R128+R156+R167+R174+R179+R190+R207+R236+R239+R248+R253</f>
        <v>0</v>
      </c>
      <c r="S127" s="39"/>
      <c r="T127" s="68">
        <f>T128+T156+T167+T174+T179+T190+T207+T236+T239+T248+T253</f>
        <v>460.90288000000004</v>
      </c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T127" s="16" t="s">
        <v>76</v>
      </c>
      <c r="AU127" s="16" t="s">
        <v>98</v>
      </c>
      <c r="BK127" s="69">
        <f>BK128+BK156+BK167+BK174+BK179+BK190+BK207+BK236+BK239+BK248+BK253</f>
        <v>0</v>
      </c>
    </row>
    <row r="128" spans="1:63" s="11" customFormat="1" ht="25.9" customHeight="1">
      <c r="A128" s="234"/>
      <c r="B128" s="235"/>
      <c r="C128" s="234"/>
      <c r="D128" s="236" t="s">
        <v>76</v>
      </c>
      <c r="E128" s="237" t="s">
        <v>117</v>
      </c>
      <c r="F128" s="237" t="s">
        <v>118</v>
      </c>
      <c r="G128" s="234"/>
      <c r="H128" s="234"/>
      <c r="I128" s="234"/>
      <c r="J128" s="238">
        <f>BK128</f>
        <v>0</v>
      </c>
      <c r="K128" s="234"/>
      <c r="L128" s="70"/>
      <c r="M128" s="73"/>
      <c r="N128" s="74"/>
      <c r="O128" s="74"/>
      <c r="P128" s="75">
        <f>SUM(P129:P155)</f>
        <v>0</v>
      </c>
      <c r="Q128" s="74"/>
      <c r="R128" s="75">
        <f>SUM(R129:R155)</f>
        <v>0</v>
      </c>
      <c r="S128" s="74"/>
      <c r="T128" s="76">
        <f>SUM(T129:T155)</f>
        <v>0</v>
      </c>
      <c r="AR128" s="71" t="s">
        <v>119</v>
      </c>
      <c r="AT128" s="77" t="s">
        <v>76</v>
      </c>
      <c r="AU128" s="77" t="s">
        <v>77</v>
      </c>
      <c r="AY128" s="71" t="s">
        <v>120</v>
      </c>
      <c r="BK128" s="78">
        <f>SUM(BK129:BK155)</f>
        <v>0</v>
      </c>
    </row>
    <row r="129" spans="1:65" s="2" customFormat="1" ht="21.75" customHeight="1">
      <c r="A129" s="136"/>
      <c r="B129" s="137"/>
      <c r="C129" s="239" t="s">
        <v>85</v>
      </c>
      <c r="D129" s="239" t="s">
        <v>121</v>
      </c>
      <c r="E129" s="240" t="s">
        <v>260</v>
      </c>
      <c r="F129" s="241" t="s">
        <v>261</v>
      </c>
      <c r="G129" s="242" t="s">
        <v>124</v>
      </c>
      <c r="H129" s="243">
        <v>188</v>
      </c>
      <c r="I129" s="79">
        <v>0</v>
      </c>
      <c r="J129" s="244">
        <f>ROUND(I129*H129,2)</f>
        <v>0</v>
      </c>
      <c r="K129" s="241" t="s">
        <v>125</v>
      </c>
      <c r="L129" s="22"/>
      <c r="M129" s="80" t="s">
        <v>1</v>
      </c>
      <c r="N129" s="81" t="s">
        <v>42</v>
      </c>
      <c r="O129" s="32"/>
      <c r="P129" s="82">
        <f>O129*H129</f>
        <v>0</v>
      </c>
      <c r="Q129" s="82">
        <v>0</v>
      </c>
      <c r="R129" s="82">
        <f>Q129*H129</f>
        <v>0</v>
      </c>
      <c r="S129" s="82">
        <v>0</v>
      </c>
      <c r="T129" s="83">
        <f>S129*H129</f>
        <v>0</v>
      </c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R129" s="84" t="s">
        <v>119</v>
      </c>
      <c r="AT129" s="84" t="s">
        <v>121</v>
      </c>
      <c r="AU129" s="84" t="s">
        <v>85</v>
      </c>
      <c r="AY129" s="16" t="s">
        <v>120</v>
      </c>
      <c r="BE129" s="85">
        <f>IF(N129="základní",J129,0)</f>
        <v>0</v>
      </c>
      <c r="BF129" s="85">
        <f>IF(N129="snížená",J129,0)</f>
        <v>0</v>
      </c>
      <c r="BG129" s="85">
        <f>IF(N129="zákl. přenesená",J129,0)</f>
        <v>0</v>
      </c>
      <c r="BH129" s="85">
        <f>IF(N129="sníž. přenesená",J129,0)</f>
        <v>0</v>
      </c>
      <c r="BI129" s="85">
        <f>IF(N129="nulová",J129,0)</f>
        <v>0</v>
      </c>
      <c r="BJ129" s="16" t="s">
        <v>85</v>
      </c>
      <c r="BK129" s="85">
        <f>ROUND(I129*H129,2)</f>
        <v>0</v>
      </c>
      <c r="BL129" s="16" t="s">
        <v>119</v>
      </c>
      <c r="BM129" s="84" t="s">
        <v>262</v>
      </c>
    </row>
    <row r="130" spans="1:65" s="12" customFormat="1">
      <c r="A130" s="245"/>
      <c r="B130" s="246"/>
      <c r="C130" s="245"/>
      <c r="D130" s="247" t="s">
        <v>127</v>
      </c>
      <c r="E130" s="248" t="s">
        <v>1</v>
      </c>
      <c r="F130" s="249" t="s">
        <v>128</v>
      </c>
      <c r="G130" s="245"/>
      <c r="H130" s="248" t="s">
        <v>1</v>
      </c>
      <c r="I130" s="88"/>
      <c r="J130" s="245"/>
      <c r="K130" s="245"/>
      <c r="L130" s="86"/>
      <c r="M130" s="89"/>
      <c r="N130" s="90"/>
      <c r="O130" s="90"/>
      <c r="P130" s="90"/>
      <c r="Q130" s="90"/>
      <c r="R130" s="90"/>
      <c r="S130" s="90"/>
      <c r="T130" s="91"/>
      <c r="AT130" s="87" t="s">
        <v>127</v>
      </c>
      <c r="AU130" s="87" t="s">
        <v>85</v>
      </c>
      <c r="AV130" s="12" t="s">
        <v>85</v>
      </c>
      <c r="AW130" s="12" t="s">
        <v>33</v>
      </c>
      <c r="AX130" s="12" t="s">
        <v>77</v>
      </c>
      <c r="AY130" s="87" t="s">
        <v>120</v>
      </c>
    </row>
    <row r="131" spans="1:65" s="13" customFormat="1">
      <c r="A131" s="250"/>
      <c r="B131" s="251"/>
      <c r="C131" s="250"/>
      <c r="D131" s="247" t="s">
        <v>127</v>
      </c>
      <c r="E131" s="252" t="s">
        <v>1</v>
      </c>
      <c r="F131" s="253" t="s">
        <v>263</v>
      </c>
      <c r="G131" s="250"/>
      <c r="H131" s="254">
        <v>138</v>
      </c>
      <c r="I131" s="94"/>
      <c r="J131" s="250"/>
      <c r="K131" s="250"/>
      <c r="L131" s="92"/>
      <c r="M131" s="95"/>
      <c r="N131" s="96"/>
      <c r="O131" s="96"/>
      <c r="P131" s="96"/>
      <c r="Q131" s="96"/>
      <c r="R131" s="96"/>
      <c r="S131" s="96"/>
      <c r="T131" s="97"/>
      <c r="AT131" s="93" t="s">
        <v>127</v>
      </c>
      <c r="AU131" s="93" t="s">
        <v>85</v>
      </c>
      <c r="AV131" s="13" t="s">
        <v>87</v>
      </c>
      <c r="AW131" s="13" t="s">
        <v>33</v>
      </c>
      <c r="AX131" s="13" t="s">
        <v>77</v>
      </c>
      <c r="AY131" s="93" t="s">
        <v>120</v>
      </c>
    </row>
    <row r="132" spans="1:65" s="13" customFormat="1">
      <c r="A132" s="250"/>
      <c r="B132" s="251"/>
      <c r="C132" s="250"/>
      <c r="D132" s="247" t="s">
        <v>127</v>
      </c>
      <c r="E132" s="252" t="s">
        <v>1</v>
      </c>
      <c r="F132" s="253" t="s">
        <v>264</v>
      </c>
      <c r="G132" s="250"/>
      <c r="H132" s="254">
        <v>50</v>
      </c>
      <c r="I132" s="94"/>
      <c r="J132" s="250"/>
      <c r="K132" s="250"/>
      <c r="L132" s="92"/>
      <c r="M132" s="95"/>
      <c r="N132" s="96"/>
      <c r="O132" s="96"/>
      <c r="P132" s="96"/>
      <c r="Q132" s="96"/>
      <c r="R132" s="96"/>
      <c r="S132" s="96"/>
      <c r="T132" s="97"/>
      <c r="AT132" s="93" t="s">
        <v>127</v>
      </c>
      <c r="AU132" s="93" t="s">
        <v>85</v>
      </c>
      <c r="AV132" s="13" t="s">
        <v>87</v>
      </c>
      <c r="AW132" s="13" t="s">
        <v>33</v>
      </c>
      <c r="AX132" s="13" t="s">
        <v>77</v>
      </c>
      <c r="AY132" s="93" t="s">
        <v>120</v>
      </c>
    </row>
    <row r="133" spans="1:65" s="14" customFormat="1">
      <c r="A133" s="257"/>
      <c r="B133" s="258"/>
      <c r="C133" s="257"/>
      <c r="D133" s="247" t="s">
        <v>127</v>
      </c>
      <c r="E133" s="259" t="s">
        <v>1</v>
      </c>
      <c r="F133" s="260" t="s">
        <v>265</v>
      </c>
      <c r="G133" s="257"/>
      <c r="H133" s="261">
        <v>188</v>
      </c>
      <c r="I133" s="103"/>
      <c r="J133" s="257"/>
      <c r="K133" s="257"/>
      <c r="L133" s="101"/>
      <c r="M133" s="104"/>
      <c r="N133" s="105"/>
      <c r="O133" s="105"/>
      <c r="P133" s="105"/>
      <c r="Q133" s="105"/>
      <c r="R133" s="105"/>
      <c r="S133" s="105"/>
      <c r="T133" s="106"/>
      <c r="AT133" s="102" t="s">
        <v>127</v>
      </c>
      <c r="AU133" s="102" t="s">
        <v>85</v>
      </c>
      <c r="AV133" s="14" t="s">
        <v>119</v>
      </c>
      <c r="AW133" s="14" t="s">
        <v>33</v>
      </c>
      <c r="AX133" s="14" t="s">
        <v>85</v>
      </c>
      <c r="AY133" s="102" t="s">
        <v>120</v>
      </c>
    </row>
    <row r="134" spans="1:65" s="2" customFormat="1" ht="21.75" customHeight="1">
      <c r="A134" s="136"/>
      <c r="B134" s="137"/>
      <c r="C134" s="239" t="s">
        <v>87</v>
      </c>
      <c r="D134" s="239" t="s">
        <v>121</v>
      </c>
      <c r="E134" s="240" t="s">
        <v>266</v>
      </c>
      <c r="F134" s="241" t="s">
        <v>267</v>
      </c>
      <c r="G134" s="242" t="s">
        <v>124</v>
      </c>
      <c r="H134" s="243">
        <v>81.527000000000001</v>
      </c>
      <c r="I134" s="79">
        <v>0</v>
      </c>
      <c r="J134" s="244">
        <f>ROUND(I134*H134,2)</f>
        <v>0</v>
      </c>
      <c r="K134" s="241" t="s">
        <v>125</v>
      </c>
      <c r="L134" s="22"/>
      <c r="M134" s="80" t="s">
        <v>1</v>
      </c>
      <c r="N134" s="81" t="s">
        <v>42</v>
      </c>
      <c r="O134" s="32"/>
      <c r="P134" s="82">
        <f>O134*H134</f>
        <v>0</v>
      </c>
      <c r="Q134" s="82">
        <v>0</v>
      </c>
      <c r="R134" s="82">
        <f>Q134*H134</f>
        <v>0</v>
      </c>
      <c r="S134" s="82">
        <v>0</v>
      </c>
      <c r="T134" s="83">
        <f>S134*H134</f>
        <v>0</v>
      </c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R134" s="84" t="s">
        <v>119</v>
      </c>
      <c r="AT134" s="84" t="s">
        <v>121</v>
      </c>
      <c r="AU134" s="84" t="s">
        <v>85</v>
      </c>
      <c r="AY134" s="16" t="s">
        <v>120</v>
      </c>
      <c r="BE134" s="85">
        <f>IF(N134="základní",J134,0)</f>
        <v>0</v>
      </c>
      <c r="BF134" s="85">
        <f>IF(N134="snížená",J134,0)</f>
        <v>0</v>
      </c>
      <c r="BG134" s="85">
        <f>IF(N134="zákl. přenesená",J134,0)</f>
        <v>0</v>
      </c>
      <c r="BH134" s="85">
        <f>IF(N134="sníž. přenesená",J134,0)</f>
        <v>0</v>
      </c>
      <c r="BI134" s="85">
        <f>IF(N134="nulová",J134,0)</f>
        <v>0</v>
      </c>
      <c r="BJ134" s="16" t="s">
        <v>85</v>
      </c>
      <c r="BK134" s="85">
        <f>ROUND(I134*H134,2)</f>
        <v>0</v>
      </c>
      <c r="BL134" s="16" t="s">
        <v>119</v>
      </c>
      <c r="BM134" s="84" t="s">
        <v>268</v>
      </c>
    </row>
    <row r="135" spans="1:65" s="12" customFormat="1">
      <c r="A135" s="245"/>
      <c r="B135" s="246"/>
      <c r="C135" s="245"/>
      <c r="D135" s="247" t="s">
        <v>127</v>
      </c>
      <c r="E135" s="248" t="s">
        <v>1</v>
      </c>
      <c r="F135" s="249" t="s">
        <v>128</v>
      </c>
      <c r="G135" s="245"/>
      <c r="H135" s="248" t="s">
        <v>1</v>
      </c>
      <c r="I135" s="88"/>
      <c r="J135" s="245"/>
      <c r="K135" s="245"/>
      <c r="L135" s="86"/>
      <c r="M135" s="89"/>
      <c r="N135" s="90"/>
      <c r="O135" s="90"/>
      <c r="P135" s="90"/>
      <c r="Q135" s="90"/>
      <c r="R135" s="90"/>
      <c r="S135" s="90"/>
      <c r="T135" s="91"/>
      <c r="AT135" s="87" t="s">
        <v>127</v>
      </c>
      <c r="AU135" s="87" t="s">
        <v>85</v>
      </c>
      <c r="AV135" s="12" t="s">
        <v>85</v>
      </c>
      <c r="AW135" s="12" t="s">
        <v>33</v>
      </c>
      <c r="AX135" s="12" t="s">
        <v>77</v>
      </c>
      <c r="AY135" s="87" t="s">
        <v>120</v>
      </c>
    </row>
    <row r="136" spans="1:65" s="13" customFormat="1">
      <c r="A136" s="250"/>
      <c r="B136" s="251"/>
      <c r="C136" s="250"/>
      <c r="D136" s="247" t="s">
        <v>127</v>
      </c>
      <c r="E136" s="252" t="s">
        <v>1</v>
      </c>
      <c r="F136" s="253" t="s">
        <v>269</v>
      </c>
      <c r="G136" s="250"/>
      <c r="H136" s="254">
        <v>13.587999999999999</v>
      </c>
      <c r="I136" s="94"/>
      <c r="J136" s="250"/>
      <c r="K136" s="250"/>
      <c r="L136" s="92"/>
      <c r="M136" s="95"/>
      <c r="N136" s="96"/>
      <c r="O136" s="96"/>
      <c r="P136" s="96"/>
      <c r="Q136" s="96"/>
      <c r="R136" s="96"/>
      <c r="S136" s="96"/>
      <c r="T136" s="97"/>
      <c r="AT136" s="93" t="s">
        <v>127</v>
      </c>
      <c r="AU136" s="93" t="s">
        <v>85</v>
      </c>
      <c r="AV136" s="13" t="s">
        <v>87</v>
      </c>
      <c r="AW136" s="13" t="s">
        <v>33</v>
      </c>
      <c r="AX136" s="13" t="s">
        <v>77</v>
      </c>
      <c r="AY136" s="93" t="s">
        <v>120</v>
      </c>
    </row>
    <row r="137" spans="1:65" s="13" customFormat="1">
      <c r="A137" s="250"/>
      <c r="B137" s="251"/>
      <c r="C137" s="250"/>
      <c r="D137" s="247" t="s">
        <v>127</v>
      </c>
      <c r="E137" s="252" t="s">
        <v>1</v>
      </c>
      <c r="F137" s="253" t="s">
        <v>270</v>
      </c>
      <c r="G137" s="250"/>
      <c r="H137" s="254">
        <v>89.125</v>
      </c>
      <c r="I137" s="94"/>
      <c r="J137" s="250"/>
      <c r="K137" s="250"/>
      <c r="L137" s="92"/>
      <c r="M137" s="95"/>
      <c r="N137" s="96"/>
      <c r="O137" s="96"/>
      <c r="P137" s="96"/>
      <c r="Q137" s="96"/>
      <c r="R137" s="96"/>
      <c r="S137" s="96"/>
      <c r="T137" s="97"/>
      <c r="AT137" s="93" t="s">
        <v>127</v>
      </c>
      <c r="AU137" s="93" t="s">
        <v>85</v>
      </c>
      <c r="AV137" s="13" t="s">
        <v>87</v>
      </c>
      <c r="AW137" s="13" t="s">
        <v>33</v>
      </c>
      <c r="AX137" s="13" t="s">
        <v>77</v>
      </c>
      <c r="AY137" s="93" t="s">
        <v>120</v>
      </c>
    </row>
    <row r="138" spans="1:65" s="13" customFormat="1">
      <c r="A138" s="250"/>
      <c r="B138" s="251"/>
      <c r="C138" s="250"/>
      <c r="D138" s="247" t="s">
        <v>127</v>
      </c>
      <c r="E138" s="252" t="s">
        <v>1</v>
      </c>
      <c r="F138" s="253" t="s">
        <v>271</v>
      </c>
      <c r="G138" s="250"/>
      <c r="H138" s="254">
        <v>7.9130000000000003</v>
      </c>
      <c r="I138" s="94"/>
      <c r="J138" s="250"/>
      <c r="K138" s="250"/>
      <c r="L138" s="92"/>
      <c r="M138" s="95"/>
      <c r="N138" s="96"/>
      <c r="O138" s="96"/>
      <c r="P138" s="96"/>
      <c r="Q138" s="96"/>
      <c r="R138" s="96"/>
      <c r="S138" s="96"/>
      <c r="T138" s="97"/>
      <c r="AT138" s="93" t="s">
        <v>127</v>
      </c>
      <c r="AU138" s="93" t="s">
        <v>85</v>
      </c>
      <c r="AV138" s="13" t="s">
        <v>87</v>
      </c>
      <c r="AW138" s="13" t="s">
        <v>33</v>
      </c>
      <c r="AX138" s="13" t="s">
        <v>77</v>
      </c>
      <c r="AY138" s="93" t="s">
        <v>120</v>
      </c>
    </row>
    <row r="139" spans="1:65" s="13" customFormat="1">
      <c r="A139" s="250"/>
      <c r="B139" s="251"/>
      <c r="C139" s="250"/>
      <c r="D139" s="247" t="s">
        <v>127</v>
      </c>
      <c r="E139" s="252" t="s">
        <v>1</v>
      </c>
      <c r="F139" s="253" t="s">
        <v>272</v>
      </c>
      <c r="G139" s="250"/>
      <c r="H139" s="254">
        <v>1.425</v>
      </c>
      <c r="I139" s="94"/>
      <c r="J139" s="250"/>
      <c r="K139" s="250"/>
      <c r="L139" s="92"/>
      <c r="M139" s="95"/>
      <c r="N139" s="96"/>
      <c r="O139" s="96"/>
      <c r="P139" s="96"/>
      <c r="Q139" s="96"/>
      <c r="R139" s="96"/>
      <c r="S139" s="96"/>
      <c r="T139" s="97"/>
      <c r="AT139" s="93" t="s">
        <v>127</v>
      </c>
      <c r="AU139" s="93" t="s">
        <v>85</v>
      </c>
      <c r="AV139" s="13" t="s">
        <v>87</v>
      </c>
      <c r="AW139" s="13" t="s">
        <v>33</v>
      </c>
      <c r="AX139" s="13" t="s">
        <v>77</v>
      </c>
      <c r="AY139" s="93" t="s">
        <v>120</v>
      </c>
    </row>
    <row r="140" spans="1:65" s="13" customFormat="1">
      <c r="A140" s="250"/>
      <c r="B140" s="251"/>
      <c r="C140" s="250"/>
      <c r="D140" s="247" t="s">
        <v>127</v>
      </c>
      <c r="E140" s="252" t="s">
        <v>1</v>
      </c>
      <c r="F140" s="253" t="s">
        <v>273</v>
      </c>
      <c r="G140" s="250"/>
      <c r="H140" s="254">
        <v>-30.524000000000001</v>
      </c>
      <c r="I140" s="94"/>
      <c r="J140" s="250"/>
      <c r="K140" s="250"/>
      <c r="L140" s="92"/>
      <c r="M140" s="95"/>
      <c r="N140" s="96"/>
      <c r="O140" s="96"/>
      <c r="P140" s="96"/>
      <c r="Q140" s="96"/>
      <c r="R140" s="96"/>
      <c r="S140" s="96"/>
      <c r="T140" s="97"/>
      <c r="AT140" s="93" t="s">
        <v>127</v>
      </c>
      <c r="AU140" s="93" t="s">
        <v>85</v>
      </c>
      <c r="AV140" s="13" t="s">
        <v>87</v>
      </c>
      <c r="AW140" s="13" t="s">
        <v>33</v>
      </c>
      <c r="AX140" s="13" t="s">
        <v>77</v>
      </c>
      <c r="AY140" s="93" t="s">
        <v>120</v>
      </c>
    </row>
    <row r="141" spans="1:65" s="14" customFormat="1">
      <c r="A141" s="257"/>
      <c r="B141" s="258"/>
      <c r="C141" s="257"/>
      <c r="D141" s="247" t="s">
        <v>127</v>
      </c>
      <c r="E141" s="259" t="s">
        <v>1</v>
      </c>
      <c r="F141" s="260" t="s">
        <v>265</v>
      </c>
      <c r="G141" s="257"/>
      <c r="H141" s="261">
        <v>81.526999999999987</v>
      </c>
      <c r="I141" s="103"/>
      <c r="J141" s="257"/>
      <c r="K141" s="257"/>
      <c r="L141" s="101"/>
      <c r="M141" s="104"/>
      <c r="N141" s="105"/>
      <c r="O141" s="105"/>
      <c r="P141" s="105"/>
      <c r="Q141" s="105"/>
      <c r="R141" s="105"/>
      <c r="S141" s="105"/>
      <c r="T141" s="106"/>
      <c r="AT141" s="102" t="s">
        <v>127</v>
      </c>
      <c r="AU141" s="102" t="s">
        <v>85</v>
      </c>
      <c r="AV141" s="14" t="s">
        <v>119</v>
      </c>
      <c r="AW141" s="14" t="s">
        <v>33</v>
      </c>
      <c r="AX141" s="14" t="s">
        <v>85</v>
      </c>
      <c r="AY141" s="102" t="s">
        <v>120</v>
      </c>
    </row>
    <row r="142" spans="1:65" s="2" customFormat="1" ht="21.75" customHeight="1">
      <c r="A142" s="136"/>
      <c r="B142" s="137"/>
      <c r="C142" s="239" t="s">
        <v>137</v>
      </c>
      <c r="D142" s="239" t="s">
        <v>121</v>
      </c>
      <c r="E142" s="240" t="s">
        <v>274</v>
      </c>
      <c r="F142" s="241" t="s">
        <v>275</v>
      </c>
      <c r="G142" s="242" t="s">
        <v>124</v>
      </c>
      <c r="H142" s="243">
        <v>118.75</v>
      </c>
      <c r="I142" s="79">
        <v>0</v>
      </c>
      <c r="J142" s="244">
        <f>ROUND(I142*H142,2)</f>
        <v>0</v>
      </c>
      <c r="K142" s="241" t="s">
        <v>125</v>
      </c>
      <c r="L142" s="22"/>
      <c r="M142" s="80" t="s">
        <v>1</v>
      </c>
      <c r="N142" s="81" t="s">
        <v>42</v>
      </c>
      <c r="O142" s="32"/>
      <c r="P142" s="82">
        <f>O142*H142</f>
        <v>0</v>
      </c>
      <c r="Q142" s="82">
        <v>0</v>
      </c>
      <c r="R142" s="82">
        <f>Q142*H142</f>
        <v>0</v>
      </c>
      <c r="S142" s="82">
        <v>0</v>
      </c>
      <c r="T142" s="83">
        <f>S142*H142</f>
        <v>0</v>
      </c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R142" s="84" t="s">
        <v>119</v>
      </c>
      <c r="AT142" s="84" t="s">
        <v>121</v>
      </c>
      <c r="AU142" s="84" t="s">
        <v>85</v>
      </c>
      <c r="AY142" s="16" t="s">
        <v>120</v>
      </c>
      <c r="BE142" s="85">
        <f>IF(N142="základní",J142,0)</f>
        <v>0</v>
      </c>
      <c r="BF142" s="85">
        <f>IF(N142="snížená",J142,0)</f>
        <v>0</v>
      </c>
      <c r="BG142" s="85">
        <f>IF(N142="zákl. přenesená",J142,0)</f>
        <v>0</v>
      </c>
      <c r="BH142" s="85">
        <f>IF(N142="sníž. přenesená",J142,0)</f>
        <v>0</v>
      </c>
      <c r="BI142" s="85">
        <f>IF(N142="nulová",J142,0)</f>
        <v>0</v>
      </c>
      <c r="BJ142" s="16" t="s">
        <v>85</v>
      </c>
      <c r="BK142" s="85">
        <f>ROUND(I142*H142,2)</f>
        <v>0</v>
      </c>
      <c r="BL142" s="16" t="s">
        <v>119</v>
      </c>
      <c r="BM142" s="84" t="s">
        <v>276</v>
      </c>
    </row>
    <row r="143" spans="1:65" s="12" customFormat="1">
      <c r="A143" s="245"/>
      <c r="B143" s="246"/>
      <c r="C143" s="245"/>
      <c r="D143" s="247" t="s">
        <v>127</v>
      </c>
      <c r="E143" s="248" t="s">
        <v>1</v>
      </c>
      <c r="F143" s="249" t="s">
        <v>128</v>
      </c>
      <c r="G143" s="245"/>
      <c r="H143" s="248" t="s">
        <v>1</v>
      </c>
      <c r="I143" s="88"/>
      <c r="J143" s="245"/>
      <c r="K143" s="245"/>
      <c r="L143" s="86"/>
      <c r="M143" s="89"/>
      <c r="N143" s="90"/>
      <c r="O143" s="90"/>
      <c r="P143" s="90"/>
      <c r="Q143" s="90"/>
      <c r="R143" s="90"/>
      <c r="S143" s="90"/>
      <c r="T143" s="91"/>
      <c r="AT143" s="87" t="s">
        <v>127</v>
      </c>
      <c r="AU143" s="87" t="s">
        <v>85</v>
      </c>
      <c r="AV143" s="12" t="s">
        <v>85</v>
      </c>
      <c r="AW143" s="12" t="s">
        <v>33</v>
      </c>
      <c r="AX143" s="12" t="s">
        <v>77</v>
      </c>
      <c r="AY143" s="87" t="s">
        <v>120</v>
      </c>
    </row>
    <row r="144" spans="1:65" s="13" customFormat="1">
      <c r="A144" s="250"/>
      <c r="B144" s="251"/>
      <c r="C144" s="250"/>
      <c r="D144" s="247" t="s">
        <v>127</v>
      </c>
      <c r="E144" s="252" t="s">
        <v>1</v>
      </c>
      <c r="F144" s="253" t="s">
        <v>277</v>
      </c>
      <c r="G144" s="250"/>
      <c r="H144" s="254">
        <v>115</v>
      </c>
      <c r="I144" s="94"/>
      <c r="J144" s="250"/>
      <c r="K144" s="250"/>
      <c r="L144" s="92"/>
      <c r="M144" s="95"/>
      <c r="N144" s="96"/>
      <c r="O144" s="96"/>
      <c r="P144" s="96"/>
      <c r="Q144" s="96"/>
      <c r="R144" s="96"/>
      <c r="S144" s="96"/>
      <c r="T144" s="97"/>
      <c r="AT144" s="93" t="s">
        <v>127</v>
      </c>
      <c r="AU144" s="93" t="s">
        <v>85</v>
      </c>
      <c r="AV144" s="13" t="s">
        <v>87</v>
      </c>
      <c r="AW144" s="13" t="s">
        <v>33</v>
      </c>
      <c r="AX144" s="13" t="s">
        <v>77</v>
      </c>
      <c r="AY144" s="93" t="s">
        <v>120</v>
      </c>
    </row>
    <row r="145" spans="1:65" s="13" customFormat="1">
      <c r="A145" s="250"/>
      <c r="B145" s="251"/>
      <c r="C145" s="250"/>
      <c r="D145" s="247" t="s">
        <v>127</v>
      </c>
      <c r="E145" s="252" t="s">
        <v>1</v>
      </c>
      <c r="F145" s="253" t="s">
        <v>278</v>
      </c>
      <c r="G145" s="250"/>
      <c r="H145" s="254">
        <v>3.75</v>
      </c>
      <c r="I145" s="94"/>
      <c r="J145" s="250"/>
      <c r="K145" s="250"/>
      <c r="L145" s="92"/>
      <c r="M145" s="95"/>
      <c r="N145" s="96"/>
      <c r="O145" s="96"/>
      <c r="P145" s="96"/>
      <c r="Q145" s="96"/>
      <c r="R145" s="96"/>
      <c r="S145" s="96"/>
      <c r="T145" s="97"/>
      <c r="AT145" s="93" t="s">
        <v>127</v>
      </c>
      <c r="AU145" s="93" t="s">
        <v>85</v>
      </c>
      <c r="AV145" s="13" t="s">
        <v>87</v>
      </c>
      <c r="AW145" s="13" t="s">
        <v>33</v>
      </c>
      <c r="AX145" s="13" t="s">
        <v>77</v>
      </c>
      <c r="AY145" s="93" t="s">
        <v>120</v>
      </c>
    </row>
    <row r="146" spans="1:65" s="14" customFormat="1">
      <c r="A146" s="257"/>
      <c r="B146" s="258"/>
      <c r="C146" s="257"/>
      <c r="D146" s="247" t="s">
        <v>127</v>
      </c>
      <c r="E146" s="259" t="s">
        <v>1</v>
      </c>
      <c r="F146" s="260" t="s">
        <v>265</v>
      </c>
      <c r="G146" s="257"/>
      <c r="H146" s="261">
        <v>118.75</v>
      </c>
      <c r="I146" s="103"/>
      <c r="J146" s="257"/>
      <c r="K146" s="257"/>
      <c r="L146" s="101"/>
      <c r="M146" s="104"/>
      <c r="N146" s="105"/>
      <c r="O146" s="105"/>
      <c r="P146" s="105"/>
      <c r="Q146" s="105"/>
      <c r="R146" s="105"/>
      <c r="S146" s="105"/>
      <c r="T146" s="106"/>
      <c r="AT146" s="102" t="s">
        <v>127</v>
      </c>
      <c r="AU146" s="102" t="s">
        <v>85</v>
      </c>
      <c r="AV146" s="14" t="s">
        <v>119</v>
      </c>
      <c r="AW146" s="14" t="s">
        <v>33</v>
      </c>
      <c r="AX146" s="14" t="s">
        <v>85</v>
      </c>
      <c r="AY146" s="102" t="s">
        <v>120</v>
      </c>
    </row>
    <row r="147" spans="1:65" s="2" customFormat="1" ht="21.75" customHeight="1">
      <c r="A147" s="136"/>
      <c r="B147" s="137"/>
      <c r="C147" s="239" t="s">
        <v>119</v>
      </c>
      <c r="D147" s="239" t="s">
        <v>121</v>
      </c>
      <c r="E147" s="240" t="s">
        <v>279</v>
      </c>
      <c r="F147" s="241" t="s">
        <v>280</v>
      </c>
      <c r="G147" s="242" t="s">
        <v>124</v>
      </c>
      <c r="H147" s="243">
        <v>15</v>
      </c>
      <c r="I147" s="79">
        <v>0</v>
      </c>
      <c r="J147" s="244">
        <f>ROUND(I147*H147,2)</f>
        <v>0</v>
      </c>
      <c r="K147" s="241" t="s">
        <v>125</v>
      </c>
      <c r="L147" s="22"/>
      <c r="M147" s="80" t="s">
        <v>1</v>
      </c>
      <c r="N147" s="81" t="s">
        <v>42</v>
      </c>
      <c r="O147" s="32"/>
      <c r="P147" s="82">
        <f>O147*H147</f>
        <v>0</v>
      </c>
      <c r="Q147" s="82">
        <v>0</v>
      </c>
      <c r="R147" s="82">
        <f>Q147*H147</f>
        <v>0</v>
      </c>
      <c r="S147" s="82">
        <v>0</v>
      </c>
      <c r="T147" s="83">
        <f>S147*H147</f>
        <v>0</v>
      </c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R147" s="84" t="s">
        <v>119</v>
      </c>
      <c r="AT147" s="84" t="s">
        <v>121</v>
      </c>
      <c r="AU147" s="84" t="s">
        <v>85</v>
      </c>
      <c r="AY147" s="16" t="s">
        <v>120</v>
      </c>
      <c r="BE147" s="85">
        <f>IF(N147="základní",J147,0)</f>
        <v>0</v>
      </c>
      <c r="BF147" s="85">
        <f>IF(N147="snížená",J147,0)</f>
        <v>0</v>
      </c>
      <c r="BG147" s="85">
        <f>IF(N147="zákl. přenesená",J147,0)</f>
        <v>0</v>
      </c>
      <c r="BH147" s="85">
        <f>IF(N147="sníž. přenesená",J147,0)</f>
        <v>0</v>
      </c>
      <c r="BI147" s="85">
        <f>IF(N147="nulová",J147,0)</f>
        <v>0</v>
      </c>
      <c r="BJ147" s="16" t="s">
        <v>85</v>
      </c>
      <c r="BK147" s="85">
        <f>ROUND(I147*H147,2)</f>
        <v>0</v>
      </c>
      <c r="BL147" s="16" t="s">
        <v>119</v>
      </c>
      <c r="BM147" s="84" t="s">
        <v>281</v>
      </c>
    </row>
    <row r="148" spans="1:65" s="12" customFormat="1">
      <c r="A148" s="245"/>
      <c r="B148" s="246"/>
      <c r="C148" s="245"/>
      <c r="D148" s="247" t="s">
        <v>127</v>
      </c>
      <c r="E148" s="248" t="s">
        <v>1</v>
      </c>
      <c r="F148" s="249" t="s">
        <v>128</v>
      </c>
      <c r="G148" s="245"/>
      <c r="H148" s="248" t="s">
        <v>1</v>
      </c>
      <c r="I148" s="88"/>
      <c r="J148" s="245"/>
      <c r="K148" s="245"/>
      <c r="L148" s="86"/>
      <c r="M148" s="89"/>
      <c r="N148" s="90"/>
      <c r="O148" s="90"/>
      <c r="P148" s="90"/>
      <c r="Q148" s="90"/>
      <c r="R148" s="90"/>
      <c r="S148" s="90"/>
      <c r="T148" s="91"/>
      <c r="AT148" s="87" t="s">
        <v>127</v>
      </c>
      <c r="AU148" s="87" t="s">
        <v>85</v>
      </c>
      <c r="AV148" s="12" t="s">
        <v>85</v>
      </c>
      <c r="AW148" s="12" t="s">
        <v>33</v>
      </c>
      <c r="AX148" s="12" t="s">
        <v>77</v>
      </c>
      <c r="AY148" s="87" t="s">
        <v>120</v>
      </c>
    </row>
    <row r="149" spans="1:65" s="13" customFormat="1">
      <c r="A149" s="250"/>
      <c r="B149" s="251"/>
      <c r="C149" s="250"/>
      <c r="D149" s="247" t="s">
        <v>127</v>
      </c>
      <c r="E149" s="252" t="s">
        <v>1</v>
      </c>
      <c r="F149" s="253" t="s">
        <v>282</v>
      </c>
      <c r="G149" s="250"/>
      <c r="H149" s="254">
        <v>15</v>
      </c>
      <c r="I149" s="94"/>
      <c r="J149" s="250"/>
      <c r="K149" s="250"/>
      <c r="L149" s="92"/>
      <c r="M149" s="95"/>
      <c r="N149" s="96"/>
      <c r="O149" s="96"/>
      <c r="P149" s="96"/>
      <c r="Q149" s="96"/>
      <c r="R149" s="96"/>
      <c r="S149" s="96"/>
      <c r="T149" s="97"/>
      <c r="AT149" s="93" t="s">
        <v>127</v>
      </c>
      <c r="AU149" s="93" t="s">
        <v>85</v>
      </c>
      <c r="AV149" s="13" t="s">
        <v>87</v>
      </c>
      <c r="AW149" s="13" t="s">
        <v>33</v>
      </c>
      <c r="AX149" s="13" t="s">
        <v>85</v>
      </c>
      <c r="AY149" s="93" t="s">
        <v>120</v>
      </c>
    </row>
    <row r="150" spans="1:65" s="2" customFormat="1" ht="16.5" customHeight="1">
      <c r="A150" s="136"/>
      <c r="B150" s="137"/>
      <c r="C150" s="239" t="s">
        <v>147</v>
      </c>
      <c r="D150" s="239" t="s">
        <v>121</v>
      </c>
      <c r="E150" s="240" t="s">
        <v>283</v>
      </c>
      <c r="F150" s="241" t="s">
        <v>284</v>
      </c>
      <c r="G150" s="242" t="s">
        <v>124</v>
      </c>
      <c r="H150" s="243">
        <v>29.9</v>
      </c>
      <c r="I150" s="79">
        <v>0</v>
      </c>
      <c r="J150" s="244">
        <f>ROUND(I150*H150,2)</f>
        <v>0</v>
      </c>
      <c r="K150" s="241" t="s">
        <v>125</v>
      </c>
      <c r="L150" s="22"/>
      <c r="M150" s="80" t="s">
        <v>1</v>
      </c>
      <c r="N150" s="81" t="s">
        <v>42</v>
      </c>
      <c r="O150" s="32"/>
      <c r="P150" s="82">
        <f>O150*H150</f>
        <v>0</v>
      </c>
      <c r="Q150" s="82">
        <v>0</v>
      </c>
      <c r="R150" s="82">
        <f>Q150*H150</f>
        <v>0</v>
      </c>
      <c r="S150" s="82">
        <v>0</v>
      </c>
      <c r="T150" s="83">
        <f>S150*H150</f>
        <v>0</v>
      </c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R150" s="84" t="s">
        <v>119</v>
      </c>
      <c r="AT150" s="84" t="s">
        <v>121</v>
      </c>
      <c r="AU150" s="84" t="s">
        <v>85</v>
      </c>
      <c r="AY150" s="16" t="s">
        <v>120</v>
      </c>
      <c r="BE150" s="85">
        <f>IF(N150="základní",J150,0)</f>
        <v>0</v>
      </c>
      <c r="BF150" s="85">
        <f>IF(N150="snížená",J150,0)</f>
        <v>0</v>
      </c>
      <c r="BG150" s="85">
        <f>IF(N150="zákl. přenesená",J150,0)</f>
        <v>0</v>
      </c>
      <c r="BH150" s="85">
        <f>IF(N150="sníž. přenesená",J150,0)</f>
        <v>0</v>
      </c>
      <c r="BI150" s="85">
        <f>IF(N150="nulová",J150,0)</f>
        <v>0</v>
      </c>
      <c r="BJ150" s="16" t="s">
        <v>85</v>
      </c>
      <c r="BK150" s="85">
        <f>ROUND(I150*H150,2)</f>
        <v>0</v>
      </c>
      <c r="BL150" s="16" t="s">
        <v>119</v>
      </c>
      <c r="BM150" s="84" t="s">
        <v>285</v>
      </c>
    </row>
    <row r="151" spans="1:65" s="12" customFormat="1">
      <c r="A151" s="245"/>
      <c r="B151" s="246"/>
      <c r="C151" s="245"/>
      <c r="D151" s="247" t="s">
        <v>127</v>
      </c>
      <c r="E151" s="248" t="s">
        <v>1</v>
      </c>
      <c r="F151" s="249" t="s">
        <v>128</v>
      </c>
      <c r="G151" s="245"/>
      <c r="H151" s="248" t="s">
        <v>1</v>
      </c>
      <c r="I151" s="88"/>
      <c r="J151" s="245"/>
      <c r="K151" s="245"/>
      <c r="L151" s="86"/>
      <c r="M151" s="89"/>
      <c r="N151" s="90"/>
      <c r="O151" s="90"/>
      <c r="P151" s="90"/>
      <c r="Q151" s="90"/>
      <c r="R151" s="90"/>
      <c r="S151" s="90"/>
      <c r="T151" s="91"/>
      <c r="AT151" s="87" t="s">
        <v>127</v>
      </c>
      <c r="AU151" s="87" t="s">
        <v>85</v>
      </c>
      <c r="AV151" s="12" t="s">
        <v>85</v>
      </c>
      <c r="AW151" s="12" t="s">
        <v>33</v>
      </c>
      <c r="AX151" s="12" t="s">
        <v>77</v>
      </c>
      <c r="AY151" s="87" t="s">
        <v>120</v>
      </c>
    </row>
    <row r="152" spans="1:65" s="13" customFormat="1">
      <c r="A152" s="250"/>
      <c r="B152" s="251"/>
      <c r="C152" s="250"/>
      <c r="D152" s="247" t="s">
        <v>127</v>
      </c>
      <c r="E152" s="252" t="s">
        <v>1</v>
      </c>
      <c r="F152" s="253" t="s">
        <v>286</v>
      </c>
      <c r="G152" s="250"/>
      <c r="H152" s="254">
        <v>29.9</v>
      </c>
      <c r="I152" s="94"/>
      <c r="J152" s="250"/>
      <c r="K152" s="250"/>
      <c r="L152" s="92"/>
      <c r="M152" s="95"/>
      <c r="N152" s="96"/>
      <c r="O152" s="96"/>
      <c r="P152" s="96"/>
      <c r="Q152" s="96"/>
      <c r="R152" s="96"/>
      <c r="S152" s="96"/>
      <c r="T152" s="97"/>
      <c r="AT152" s="93" t="s">
        <v>127</v>
      </c>
      <c r="AU152" s="93" t="s">
        <v>85</v>
      </c>
      <c r="AV152" s="13" t="s">
        <v>87</v>
      </c>
      <c r="AW152" s="13" t="s">
        <v>33</v>
      </c>
      <c r="AX152" s="13" t="s">
        <v>85</v>
      </c>
      <c r="AY152" s="93" t="s">
        <v>120</v>
      </c>
    </row>
    <row r="153" spans="1:65" s="2" customFormat="1" ht="30.75" customHeight="1">
      <c r="A153" s="136"/>
      <c r="B153" s="137"/>
      <c r="C153" s="239" t="s">
        <v>152</v>
      </c>
      <c r="D153" s="239" t="s">
        <v>121</v>
      </c>
      <c r="E153" s="240" t="s">
        <v>287</v>
      </c>
      <c r="F153" s="241" t="s">
        <v>288</v>
      </c>
      <c r="G153" s="242" t="s">
        <v>124</v>
      </c>
      <c r="H153" s="243">
        <v>8.0500000000000007</v>
      </c>
      <c r="I153" s="79">
        <v>0</v>
      </c>
      <c r="J153" s="244">
        <f>ROUND(I153*H153,2)</f>
        <v>0</v>
      </c>
      <c r="K153" s="241" t="s">
        <v>125</v>
      </c>
      <c r="L153" s="22"/>
      <c r="M153" s="80" t="s">
        <v>1</v>
      </c>
      <c r="N153" s="81" t="s">
        <v>42</v>
      </c>
      <c r="O153" s="32"/>
      <c r="P153" s="82">
        <f>O153*H153</f>
        <v>0</v>
      </c>
      <c r="Q153" s="82">
        <v>0</v>
      </c>
      <c r="R153" s="82">
        <f>Q153*H153</f>
        <v>0</v>
      </c>
      <c r="S153" s="82">
        <v>0</v>
      </c>
      <c r="T153" s="83">
        <f>S153*H153</f>
        <v>0</v>
      </c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R153" s="84" t="s">
        <v>119</v>
      </c>
      <c r="AT153" s="84" t="s">
        <v>121</v>
      </c>
      <c r="AU153" s="84" t="s">
        <v>85</v>
      </c>
      <c r="AY153" s="16" t="s">
        <v>120</v>
      </c>
      <c r="BE153" s="85">
        <f>IF(N153="základní",J153,0)</f>
        <v>0</v>
      </c>
      <c r="BF153" s="85">
        <f>IF(N153="snížená",J153,0)</f>
        <v>0</v>
      </c>
      <c r="BG153" s="85">
        <f>IF(N153="zákl. přenesená",J153,0)</f>
        <v>0</v>
      </c>
      <c r="BH153" s="85">
        <f>IF(N153="sníž. přenesená",J153,0)</f>
        <v>0</v>
      </c>
      <c r="BI153" s="85">
        <f>IF(N153="nulová",J153,0)</f>
        <v>0</v>
      </c>
      <c r="BJ153" s="16" t="s">
        <v>85</v>
      </c>
      <c r="BK153" s="85">
        <f>ROUND(I153*H153,2)</f>
        <v>0</v>
      </c>
      <c r="BL153" s="16" t="s">
        <v>119</v>
      </c>
      <c r="BM153" s="84" t="s">
        <v>289</v>
      </c>
    </row>
    <row r="154" spans="1:65" s="12" customFormat="1">
      <c r="A154" s="245"/>
      <c r="B154" s="246"/>
      <c r="C154" s="245"/>
      <c r="D154" s="247" t="s">
        <v>127</v>
      </c>
      <c r="E154" s="248" t="s">
        <v>1</v>
      </c>
      <c r="F154" s="249" t="s">
        <v>128</v>
      </c>
      <c r="G154" s="245"/>
      <c r="H154" s="248" t="s">
        <v>1</v>
      </c>
      <c r="I154" s="88"/>
      <c r="J154" s="245"/>
      <c r="K154" s="245"/>
      <c r="L154" s="86"/>
      <c r="M154" s="89"/>
      <c r="N154" s="90"/>
      <c r="O154" s="90"/>
      <c r="P154" s="90"/>
      <c r="Q154" s="90"/>
      <c r="R154" s="90"/>
      <c r="S154" s="90"/>
      <c r="T154" s="91"/>
      <c r="AT154" s="87" t="s">
        <v>127</v>
      </c>
      <c r="AU154" s="87" t="s">
        <v>85</v>
      </c>
      <c r="AV154" s="12" t="s">
        <v>85</v>
      </c>
      <c r="AW154" s="12" t="s">
        <v>33</v>
      </c>
      <c r="AX154" s="12" t="s">
        <v>77</v>
      </c>
      <c r="AY154" s="87" t="s">
        <v>120</v>
      </c>
    </row>
    <row r="155" spans="1:65" s="13" customFormat="1">
      <c r="A155" s="250"/>
      <c r="B155" s="251"/>
      <c r="C155" s="250"/>
      <c r="D155" s="247" t="s">
        <v>127</v>
      </c>
      <c r="E155" s="252" t="s">
        <v>1</v>
      </c>
      <c r="F155" s="253" t="s">
        <v>290</v>
      </c>
      <c r="G155" s="250"/>
      <c r="H155" s="254">
        <v>8.0500000000000007</v>
      </c>
      <c r="I155" s="94"/>
      <c r="J155" s="250"/>
      <c r="K155" s="250"/>
      <c r="L155" s="92"/>
      <c r="M155" s="95"/>
      <c r="N155" s="96"/>
      <c r="O155" s="96"/>
      <c r="P155" s="96"/>
      <c r="Q155" s="96"/>
      <c r="R155" s="96"/>
      <c r="S155" s="96"/>
      <c r="T155" s="97"/>
      <c r="AT155" s="93" t="s">
        <v>127</v>
      </c>
      <c r="AU155" s="93" t="s">
        <v>85</v>
      </c>
      <c r="AV155" s="13" t="s">
        <v>87</v>
      </c>
      <c r="AW155" s="13" t="s">
        <v>33</v>
      </c>
      <c r="AX155" s="13" t="s">
        <v>85</v>
      </c>
      <c r="AY155" s="93" t="s">
        <v>120</v>
      </c>
    </row>
    <row r="156" spans="1:65" s="11" customFormat="1" ht="25.9" customHeight="1">
      <c r="A156" s="234"/>
      <c r="B156" s="235"/>
      <c r="C156" s="234"/>
      <c r="D156" s="236" t="s">
        <v>76</v>
      </c>
      <c r="E156" s="237" t="s">
        <v>85</v>
      </c>
      <c r="F156" s="237" t="s">
        <v>197</v>
      </c>
      <c r="G156" s="234"/>
      <c r="H156" s="234"/>
      <c r="I156" s="72"/>
      <c r="J156" s="238">
        <f>BK156</f>
        <v>0</v>
      </c>
      <c r="K156" s="234"/>
      <c r="L156" s="70"/>
      <c r="M156" s="73"/>
      <c r="N156" s="74"/>
      <c r="O156" s="74"/>
      <c r="P156" s="75">
        <f>SUM(P157:P166)</f>
        <v>0</v>
      </c>
      <c r="Q156" s="74"/>
      <c r="R156" s="75">
        <f>SUM(R157:R166)</f>
        <v>0</v>
      </c>
      <c r="S156" s="74"/>
      <c r="T156" s="76">
        <f>SUM(T157:T166)</f>
        <v>217.9</v>
      </c>
      <c r="AR156" s="71" t="s">
        <v>85</v>
      </c>
      <c r="AT156" s="77" t="s">
        <v>76</v>
      </c>
      <c r="AU156" s="77" t="s">
        <v>77</v>
      </c>
      <c r="AY156" s="71" t="s">
        <v>120</v>
      </c>
      <c r="BK156" s="78">
        <f>SUM(BK157:BK166)</f>
        <v>0</v>
      </c>
    </row>
    <row r="157" spans="1:65" s="2" customFormat="1" ht="16.5" customHeight="1">
      <c r="A157" s="136"/>
      <c r="B157" s="137"/>
      <c r="C157" s="239" t="s">
        <v>156</v>
      </c>
      <c r="D157" s="239" t="s">
        <v>121</v>
      </c>
      <c r="E157" s="240" t="s">
        <v>291</v>
      </c>
      <c r="F157" s="241" t="s">
        <v>292</v>
      </c>
      <c r="G157" s="242" t="s">
        <v>293</v>
      </c>
      <c r="H157" s="243">
        <v>230</v>
      </c>
      <c r="I157" s="79">
        <v>0</v>
      </c>
      <c r="J157" s="244">
        <f>ROUND(I157*H157,2)</f>
        <v>0</v>
      </c>
      <c r="K157" s="241" t="s">
        <v>125</v>
      </c>
      <c r="L157" s="22"/>
      <c r="M157" s="80" t="s">
        <v>1</v>
      </c>
      <c r="N157" s="81" t="s">
        <v>42</v>
      </c>
      <c r="O157" s="32"/>
      <c r="P157" s="82">
        <f>O157*H157</f>
        <v>0</v>
      </c>
      <c r="Q157" s="82">
        <v>0</v>
      </c>
      <c r="R157" s="82">
        <f>Q157*H157</f>
        <v>0</v>
      </c>
      <c r="S157" s="82">
        <v>0.13</v>
      </c>
      <c r="T157" s="83">
        <f>S157*H157</f>
        <v>29.900000000000002</v>
      </c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R157" s="84" t="s">
        <v>119</v>
      </c>
      <c r="AT157" s="84" t="s">
        <v>121</v>
      </c>
      <c r="AU157" s="84" t="s">
        <v>85</v>
      </c>
      <c r="AY157" s="16" t="s">
        <v>120</v>
      </c>
      <c r="BE157" s="85">
        <f>IF(N157="základní",J157,0)</f>
        <v>0</v>
      </c>
      <c r="BF157" s="85">
        <f>IF(N157="snížená",J157,0)</f>
        <v>0</v>
      </c>
      <c r="BG157" s="85">
        <f>IF(N157="zákl. přenesená",J157,0)</f>
        <v>0</v>
      </c>
      <c r="BH157" s="85">
        <f>IF(N157="sníž. přenesená",J157,0)</f>
        <v>0</v>
      </c>
      <c r="BI157" s="85">
        <f>IF(N157="nulová",J157,0)</f>
        <v>0</v>
      </c>
      <c r="BJ157" s="16" t="s">
        <v>85</v>
      </c>
      <c r="BK157" s="85">
        <f>ROUND(I157*H157,2)</f>
        <v>0</v>
      </c>
      <c r="BL157" s="16" t="s">
        <v>119</v>
      </c>
      <c r="BM157" s="84" t="s">
        <v>294</v>
      </c>
    </row>
    <row r="158" spans="1:65" s="12" customFormat="1">
      <c r="A158" s="245"/>
      <c r="B158" s="246"/>
      <c r="C158" s="245"/>
      <c r="D158" s="247" t="s">
        <v>127</v>
      </c>
      <c r="E158" s="248" t="s">
        <v>1</v>
      </c>
      <c r="F158" s="249" t="s">
        <v>128</v>
      </c>
      <c r="G158" s="245"/>
      <c r="H158" s="248" t="s">
        <v>1</v>
      </c>
      <c r="I158" s="88"/>
      <c r="J158" s="245"/>
      <c r="K158" s="245"/>
      <c r="L158" s="86"/>
      <c r="M158" s="89"/>
      <c r="N158" s="90"/>
      <c r="O158" s="90"/>
      <c r="P158" s="90"/>
      <c r="Q158" s="90"/>
      <c r="R158" s="90"/>
      <c r="S158" s="90"/>
      <c r="T158" s="91"/>
      <c r="AT158" s="87" t="s">
        <v>127</v>
      </c>
      <c r="AU158" s="87" t="s">
        <v>85</v>
      </c>
      <c r="AV158" s="12" t="s">
        <v>85</v>
      </c>
      <c r="AW158" s="12" t="s">
        <v>33</v>
      </c>
      <c r="AX158" s="12" t="s">
        <v>77</v>
      </c>
      <c r="AY158" s="87" t="s">
        <v>120</v>
      </c>
    </row>
    <row r="159" spans="1:65" s="13" customFormat="1">
      <c r="A159" s="250"/>
      <c r="B159" s="251"/>
      <c r="C159" s="250"/>
      <c r="D159" s="247" t="s">
        <v>127</v>
      </c>
      <c r="E159" s="252" t="s">
        <v>1</v>
      </c>
      <c r="F159" s="253" t="s">
        <v>295</v>
      </c>
      <c r="G159" s="250"/>
      <c r="H159" s="254">
        <v>230</v>
      </c>
      <c r="I159" s="94"/>
      <c r="J159" s="250"/>
      <c r="K159" s="250"/>
      <c r="L159" s="92"/>
      <c r="M159" s="95"/>
      <c r="N159" s="96"/>
      <c r="O159" s="96"/>
      <c r="P159" s="96"/>
      <c r="Q159" s="96"/>
      <c r="R159" s="96"/>
      <c r="S159" s="96"/>
      <c r="T159" s="97"/>
      <c r="AT159" s="93" t="s">
        <v>127</v>
      </c>
      <c r="AU159" s="93" t="s">
        <v>85</v>
      </c>
      <c r="AV159" s="13" t="s">
        <v>87</v>
      </c>
      <c r="AW159" s="13" t="s">
        <v>33</v>
      </c>
      <c r="AX159" s="13" t="s">
        <v>85</v>
      </c>
      <c r="AY159" s="93" t="s">
        <v>120</v>
      </c>
    </row>
    <row r="160" spans="1:65" s="2" customFormat="1" ht="16.5" customHeight="1">
      <c r="A160" s="136"/>
      <c r="B160" s="137"/>
      <c r="C160" s="239" t="s">
        <v>161</v>
      </c>
      <c r="D160" s="239" t="s">
        <v>121</v>
      </c>
      <c r="E160" s="240" t="s">
        <v>296</v>
      </c>
      <c r="F160" s="241" t="s">
        <v>297</v>
      </c>
      <c r="G160" s="242" t="s">
        <v>212</v>
      </c>
      <c r="H160" s="243">
        <v>75.2</v>
      </c>
      <c r="I160" s="79">
        <v>0</v>
      </c>
      <c r="J160" s="244">
        <f>ROUND(I160*H160,2)</f>
        <v>0</v>
      </c>
      <c r="K160" s="241" t="s">
        <v>125</v>
      </c>
      <c r="L160" s="22"/>
      <c r="M160" s="80" t="s">
        <v>1</v>
      </c>
      <c r="N160" s="81" t="s">
        <v>42</v>
      </c>
      <c r="O160" s="32"/>
      <c r="P160" s="82">
        <f>O160*H160</f>
        <v>0</v>
      </c>
      <c r="Q160" s="82">
        <v>0</v>
      </c>
      <c r="R160" s="82">
        <f>Q160*H160</f>
        <v>0</v>
      </c>
      <c r="S160" s="82">
        <v>2.5</v>
      </c>
      <c r="T160" s="83">
        <f>S160*H160</f>
        <v>188</v>
      </c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R160" s="84" t="s">
        <v>119</v>
      </c>
      <c r="AT160" s="84" t="s">
        <v>121</v>
      </c>
      <c r="AU160" s="84" t="s">
        <v>85</v>
      </c>
      <c r="AY160" s="16" t="s">
        <v>120</v>
      </c>
      <c r="BE160" s="85">
        <f>IF(N160="základní",J160,0)</f>
        <v>0</v>
      </c>
      <c r="BF160" s="85">
        <f>IF(N160="snížená",J160,0)</f>
        <v>0</v>
      </c>
      <c r="BG160" s="85">
        <f>IF(N160="zákl. přenesená",J160,0)</f>
        <v>0</v>
      </c>
      <c r="BH160" s="85">
        <f>IF(N160="sníž. přenesená",J160,0)</f>
        <v>0</v>
      </c>
      <c r="BI160" s="85">
        <f>IF(N160="nulová",J160,0)</f>
        <v>0</v>
      </c>
      <c r="BJ160" s="16" t="s">
        <v>85</v>
      </c>
      <c r="BK160" s="85">
        <f>ROUND(I160*H160,2)</f>
        <v>0</v>
      </c>
      <c r="BL160" s="16" t="s">
        <v>119</v>
      </c>
      <c r="BM160" s="84" t="s">
        <v>298</v>
      </c>
    </row>
    <row r="161" spans="1:65" s="12" customFormat="1">
      <c r="A161" s="245"/>
      <c r="B161" s="246"/>
      <c r="C161" s="245"/>
      <c r="D161" s="247" t="s">
        <v>127</v>
      </c>
      <c r="E161" s="248" t="s">
        <v>1</v>
      </c>
      <c r="F161" s="249" t="s">
        <v>128</v>
      </c>
      <c r="G161" s="245"/>
      <c r="H161" s="248" t="s">
        <v>1</v>
      </c>
      <c r="I161" s="88"/>
      <c r="J161" s="245"/>
      <c r="K161" s="245"/>
      <c r="L161" s="86"/>
      <c r="M161" s="89"/>
      <c r="N161" s="90"/>
      <c r="O161" s="90"/>
      <c r="P161" s="90"/>
      <c r="Q161" s="90"/>
      <c r="R161" s="90"/>
      <c r="S161" s="90"/>
      <c r="T161" s="91"/>
      <c r="AT161" s="87" t="s">
        <v>127</v>
      </c>
      <c r="AU161" s="87" t="s">
        <v>85</v>
      </c>
      <c r="AV161" s="12" t="s">
        <v>85</v>
      </c>
      <c r="AW161" s="12" t="s">
        <v>33</v>
      </c>
      <c r="AX161" s="12" t="s">
        <v>77</v>
      </c>
      <c r="AY161" s="87" t="s">
        <v>120</v>
      </c>
    </row>
    <row r="162" spans="1:65" s="13" customFormat="1">
      <c r="A162" s="250"/>
      <c r="B162" s="251"/>
      <c r="C162" s="250"/>
      <c r="D162" s="247" t="s">
        <v>127</v>
      </c>
      <c r="E162" s="252" t="s">
        <v>1</v>
      </c>
      <c r="F162" s="253" t="s">
        <v>299</v>
      </c>
      <c r="G162" s="250"/>
      <c r="H162" s="254">
        <v>55.2</v>
      </c>
      <c r="I162" s="94"/>
      <c r="J162" s="250"/>
      <c r="K162" s="250"/>
      <c r="L162" s="92"/>
      <c r="M162" s="95"/>
      <c r="N162" s="96"/>
      <c r="O162" s="96"/>
      <c r="P162" s="96"/>
      <c r="Q162" s="96"/>
      <c r="R162" s="96"/>
      <c r="S162" s="96"/>
      <c r="T162" s="97"/>
      <c r="AT162" s="93" t="s">
        <v>127</v>
      </c>
      <c r="AU162" s="93" t="s">
        <v>85</v>
      </c>
      <c r="AV162" s="13" t="s">
        <v>87</v>
      </c>
      <c r="AW162" s="13" t="s">
        <v>33</v>
      </c>
      <c r="AX162" s="13" t="s">
        <v>77</v>
      </c>
      <c r="AY162" s="93" t="s">
        <v>120</v>
      </c>
    </row>
    <row r="163" spans="1:65" s="13" customFormat="1">
      <c r="A163" s="250"/>
      <c r="B163" s="251"/>
      <c r="C163" s="250"/>
      <c r="D163" s="247" t="s">
        <v>127</v>
      </c>
      <c r="E163" s="252" t="s">
        <v>1</v>
      </c>
      <c r="F163" s="253" t="s">
        <v>300</v>
      </c>
      <c r="G163" s="250"/>
      <c r="H163" s="254">
        <v>20</v>
      </c>
      <c r="I163" s="94"/>
      <c r="J163" s="250"/>
      <c r="K163" s="250"/>
      <c r="L163" s="92"/>
      <c r="M163" s="95"/>
      <c r="N163" s="96"/>
      <c r="O163" s="96"/>
      <c r="P163" s="96"/>
      <c r="Q163" s="96"/>
      <c r="R163" s="96"/>
      <c r="S163" s="96"/>
      <c r="T163" s="97"/>
      <c r="AT163" s="93" t="s">
        <v>127</v>
      </c>
      <c r="AU163" s="93" t="s">
        <v>85</v>
      </c>
      <c r="AV163" s="13" t="s">
        <v>87</v>
      </c>
      <c r="AW163" s="13" t="s">
        <v>33</v>
      </c>
      <c r="AX163" s="13" t="s">
        <v>77</v>
      </c>
      <c r="AY163" s="93" t="s">
        <v>120</v>
      </c>
    </row>
    <row r="164" spans="1:65" s="14" customFormat="1">
      <c r="A164" s="257"/>
      <c r="B164" s="258"/>
      <c r="C164" s="257"/>
      <c r="D164" s="247" t="s">
        <v>127</v>
      </c>
      <c r="E164" s="259" t="s">
        <v>1</v>
      </c>
      <c r="F164" s="260" t="s">
        <v>265</v>
      </c>
      <c r="G164" s="257"/>
      <c r="H164" s="261">
        <v>75.2</v>
      </c>
      <c r="I164" s="103"/>
      <c r="J164" s="257"/>
      <c r="K164" s="257"/>
      <c r="L164" s="101"/>
      <c r="M164" s="104"/>
      <c r="N164" s="105"/>
      <c r="O164" s="105"/>
      <c r="P164" s="105"/>
      <c r="Q164" s="105"/>
      <c r="R164" s="105"/>
      <c r="S164" s="105"/>
      <c r="T164" s="106"/>
      <c r="AT164" s="102" t="s">
        <v>127</v>
      </c>
      <c r="AU164" s="102" t="s">
        <v>85</v>
      </c>
      <c r="AV164" s="14" t="s">
        <v>119</v>
      </c>
      <c r="AW164" s="14" t="s">
        <v>33</v>
      </c>
      <c r="AX164" s="14" t="s">
        <v>85</v>
      </c>
      <c r="AY164" s="102" t="s">
        <v>120</v>
      </c>
    </row>
    <row r="165" spans="1:65" s="2" customFormat="1" ht="16.5" customHeight="1">
      <c r="A165" s="136"/>
      <c r="B165" s="137"/>
      <c r="C165" s="239" t="s">
        <v>165</v>
      </c>
      <c r="D165" s="239" t="s">
        <v>121</v>
      </c>
      <c r="E165" s="240" t="s">
        <v>301</v>
      </c>
      <c r="F165" s="241" t="s">
        <v>302</v>
      </c>
      <c r="G165" s="242" t="s">
        <v>212</v>
      </c>
      <c r="H165" s="243">
        <v>7.5</v>
      </c>
      <c r="I165" s="79">
        <v>0</v>
      </c>
      <c r="J165" s="244">
        <f>ROUND(I165*H165,2)</f>
        <v>0</v>
      </c>
      <c r="K165" s="241" t="s">
        <v>125</v>
      </c>
      <c r="L165" s="22"/>
      <c r="M165" s="80" t="s">
        <v>1</v>
      </c>
      <c r="N165" s="81" t="s">
        <v>42</v>
      </c>
      <c r="O165" s="32"/>
      <c r="P165" s="82">
        <f>O165*H165</f>
        <v>0</v>
      </c>
      <c r="Q165" s="82">
        <v>0</v>
      </c>
      <c r="R165" s="82">
        <f>Q165*H165</f>
        <v>0</v>
      </c>
      <c r="S165" s="82">
        <v>0</v>
      </c>
      <c r="T165" s="83">
        <f>S165*H165</f>
        <v>0</v>
      </c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R165" s="84" t="s">
        <v>119</v>
      </c>
      <c r="AT165" s="84" t="s">
        <v>121</v>
      </c>
      <c r="AU165" s="84" t="s">
        <v>85</v>
      </c>
      <c r="AY165" s="16" t="s">
        <v>120</v>
      </c>
      <c r="BE165" s="85">
        <f>IF(N165="základní",J165,0)</f>
        <v>0</v>
      </c>
      <c r="BF165" s="85">
        <f>IF(N165="snížená",J165,0)</f>
        <v>0</v>
      </c>
      <c r="BG165" s="85">
        <f>IF(N165="zákl. přenesená",J165,0)</f>
        <v>0</v>
      </c>
      <c r="BH165" s="85">
        <f>IF(N165="sníž. přenesená",J165,0)</f>
        <v>0</v>
      </c>
      <c r="BI165" s="85">
        <f>IF(N165="nulová",J165,0)</f>
        <v>0</v>
      </c>
      <c r="BJ165" s="16" t="s">
        <v>85</v>
      </c>
      <c r="BK165" s="85">
        <f>ROUND(I165*H165,2)</f>
        <v>0</v>
      </c>
      <c r="BL165" s="16" t="s">
        <v>119</v>
      </c>
      <c r="BM165" s="84" t="s">
        <v>303</v>
      </c>
    </row>
    <row r="166" spans="1:65" s="13" customFormat="1">
      <c r="A166" s="250"/>
      <c r="B166" s="251"/>
      <c r="C166" s="250"/>
      <c r="D166" s="247" t="s">
        <v>127</v>
      </c>
      <c r="E166" s="252" t="s">
        <v>1</v>
      </c>
      <c r="F166" s="253" t="s">
        <v>304</v>
      </c>
      <c r="G166" s="250"/>
      <c r="H166" s="254">
        <v>7.5</v>
      </c>
      <c r="I166" s="94"/>
      <c r="J166" s="250"/>
      <c r="K166" s="250"/>
      <c r="L166" s="92"/>
      <c r="M166" s="95"/>
      <c r="N166" s="96"/>
      <c r="O166" s="96"/>
      <c r="P166" s="96"/>
      <c r="Q166" s="96"/>
      <c r="R166" s="96"/>
      <c r="S166" s="96"/>
      <c r="T166" s="97"/>
      <c r="AT166" s="93" t="s">
        <v>127</v>
      </c>
      <c r="AU166" s="93" t="s">
        <v>85</v>
      </c>
      <c r="AV166" s="13" t="s">
        <v>87</v>
      </c>
      <c r="AW166" s="13" t="s">
        <v>33</v>
      </c>
      <c r="AX166" s="13" t="s">
        <v>85</v>
      </c>
      <c r="AY166" s="93" t="s">
        <v>120</v>
      </c>
    </row>
    <row r="167" spans="1:65" s="11" customFormat="1" ht="25.9" customHeight="1">
      <c r="A167" s="234"/>
      <c r="B167" s="235"/>
      <c r="C167" s="234"/>
      <c r="D167" s="236" t="s">
        <v>76</v>
      </c>
      <c r="E167" s="237" t="s">
        <v>87</v>
      </c>
      <c r="F167" s="237" t="s">
        <v>305</v>
      </c>
      <c r="G167" s="234"/>
      <c r="H167" s="234"/>
      <c r="I167" s="72"/>
      <c r="J167" s="238">
        <f>BK167</f>
        <v>0</v>
      </c>
      <c r="K167" s="234"/>
      <c r="L167" s="70"/>
      <c r="M167" s="73"/>
      <c r="N167" s="74"/>
      <c r="O167" s="74"/>
      <c r="P167" s="75">
        <f>SUM(P168:P173)</f>
        <v>0</v>
      </c>
      <c r="Q167" s="74"/>
      <c r="R167" s="75">
        <f>SUM(R168:R173)</f>
        <v>0</v>
      </c>
      <c r="S167" s="74"/>
      <c r="T167" s="76">
        <f>SUM(T168:T173)</f>
        <v>0</v>
      </c>
      <c r="AR167" s="71" t="s">
        <v>85</v>
      </c>
      <c r="AT167" s="77" t="s">
        <v>76</v>
      </c>
      <c r="AU167" s="77" t="s">
        <v>77</v>
      </c>
      <c r="AY167" s="71" t="s">
        <v>120</v>
      </c>
      <c r="BK167" s="78">
        <f>SUM(BK168:BK173)</f>
        <v>0</v>
      </c>
    </row>
    <row r="168" spans="1:65" s="2" customFormat="1" ht="16.5" customHeight="1">
      <c r="A168" s="136"/>
      <c r="B168" s="137"/>
      <c r="C168" s="239" t="s">
        <v>171</v>
      </c>
      <c r="D168" s="239" t="s">
        <v>121</v>
      </c>
      <c r="E168" s="240" t="s">
        <v>306</v>
      </c>
      <c r="F168" s="241" t="s">
        <v>307</v>
      </c>
      <c r="G168" s="242" t="s">
        <v>212</v>
      </c>
      <c r="H168" s="243">
        <v>32.25</v>
      </c>
      <c r="I168" s="79">
        <v>0</v>
      </c>
      <c r="J168" s="244">
        <f>ROUND(I168*H168,2)</f>
        <v>0</v>
      </c>
      <c r="K168" s="241" t="s">
        <v>125</v>
      </c>
      <c r="L168" s="22"/>
      <c r="M168" s="80" t="s">
        <v>1</v>
      </c>
      <c r="N168" s="81" t="s">
        <v>42</v>
      </c>
      <c r="O168" s="32"/>
      <c r="P168" s="82">
        <f>O168*H168</f>
        <v>0</v>
      </c>
      <c r="Q168" s="82">
        <v>0</v>
      </c>
      <c r="R168" s="82">
        <f>Q168*H168</f>
        <v>0</v>
      </c>
      <c r="S168" s="82">
        <v>0</v>
      </c>
      <c r="T168" s="83">
        <f>S168*H168</f>
        <v>0</v>
      </c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R168" s="84" t="s">
        <v>119</v>
      </c>
      <c r="AT168" s="84" t="s">
        <v>121</v>
      </c>
      <c r="AU168" s="84" t="s">
        <v>85</v>
      </c>
      <c r="AY168" s="16" t="s">
        <v>120</v>
      </c>
      <c r="BE168" s="85">
        <f>IF(N168="základní",J168,0)</f>
        <v>0</v>
      </c>
      <c r="BF168" s="85">
        <f>IF(N168="snížená",J168,0)</f>
        <v>0</v>
      </c>
      <c r="BG168" s="85">
        <f>IF(N168="zákl. přenesená",J168,0)</f>
        <v>0</v>
      </c>
      <c r="BH168" s="85">
        <f>IF(N168="sníž. přenesená",J168,0)</f>
        <v>0</v>
      </c>
      <c r="BI168" s="85">
        <f>IF(N168="nulová",J168,0)</f>
        <v>0</v>
      </c>
      <c r="BJ168" s="16" t="s">
        <v>85</v>
      </c>
      <c r="BK168" s="85">
        <f>ROUND(I168*H168,2)</f>
        <v>0</v>
      </c>
      <c r="BL168" s="16" t="s">
        <v>119</v>
      </c>
      <c r="BM168" s="84" t="s">
        <v>308</v>
      </c>
    </row>
    <row r="169" spans="1:65" s="13" customFormat="1">
      <c r="A169" s="250"/>
      <c r="B169" s="251"/>
      <c r="C169" s="250"/>
      <c r="D169" s="247" t="s">
        <v>127</v>
      </c>
      <c r="E169" s="252" t="s">
        <v>1</v>
      </c>
      <c r="F169" s="253" t="s">
        <v>309</v>
      </c>
      <c r="G169" s="250"/>
      <c r="H169" s="254">
        <v>2.25</v>
      </c>
      <c r="I169" s="94"/>
      <c r="J169" s="250"/>
      <c r="K169" s="250"/>
      <c r="L169" s="92"/>
      <c r="M169" s="95"/>
      <c r="N169" s="96"/>
      <c r="O169" s="96"/>
      <c r="P169" s="96"/>
      <c r="Q169" s="96"/>
      <c r="R169" s="96"/>
      <c r="S169" s="96"/>
      <c r="T169" s="97"/>
      <c r="AT169" s="93" t="s">
        <v>127</v>
      </c>
      <c r="AU169" s="93" t="s">
        <v>85</v>
      </c>
      <c r="AV169" s="13" t="s">
        <v>87</v>
      </c>
      <c r="AW169" s="13" t="s">
        <v>33</v>
      </c>
      <c r="AX169" s="13" t="s">
        <v>77</v>
      </c>
      <c r="AY169" s="93" t="s">
        <v>120</v>
      </c>
    </row>
    <row r="170" spans="1:65" s="13" customFormat="1">
      <c r="A170" s="250"/>
      <c r="B170" s="251"/>
      <c r="C170" s="250"/>
      <c r="D170" s="247" t="s">
        <v>127</v>
      </c>
      <c r="E170" s="252" t="s">
        <v>1</v>
      </c>
      <c r="F170" s="253" t="s">
        <v>310</v>
      </c>
      <c r="G170" s="250"/>
      <c r="H170" s="254">
        <v>30</v>
      </c>
      <c r="I170" s="94"/>
      <c r="J170" s="250"/>
      <c r="K170" s="250"/>
      <c r="L170" s="92"/>
      <c r="M170" s="95"/>
      <c r="N170" s="96"/>
      <c r="O170" s="96"/>
      <c r="P170" s="96"/>
      <c r="Q170" s="96"/>
      <c r="R170" s="96"/>
      <c r="S170" s="96"/>
      <c r="T170" s="97"/>
      <c r="AT170" s="93" t="s">
        <v>127</v>
      </c>
      <c r="AU170" s="93" t="s">
        <v>85</v>
      </c>
      <c r="AV170" s="13" t="s">
        <v>87</v>
      </c>
      <c r="AW170" s="13" t="s">
        <v>33</v>
      </c>
      <c r="AX170" s="13" t="s">
        <v>77</v>
      </c>
      <c r="AY170" s="93" t="s">
        <v>120</v>
      </c>
    </row>
    <row r="171" spans="1:65" s="14" customFormat="1">
      <c r="A171" s="257"/>
      <c r="B171" s="258"/>
      <c r="C171" s="257"/>
      <c r="D171" s="247" t="s">
        <v>127</v>
      </c>
      <c r="E171" s="259" t="s">
        <v>1</v>
      </c>
      <c r="F171" s="260" t="s">
        <v>265</v>
      </c>
      <c r="G171" s="257"/>
      <c r="H171" s="261">
        <v>32.25</v>
      </c>
      <c r="I171" s="103"/>
      <c r="J171" s="257"/>
      <c r="K171" s="257"/>
      <c r="L171" s="101"/>
      <c r="M171" s="104"/>
      <c r="N171" s="105"/>
      <c r="O171" s="105"/>
      <c r="P171" s="105"/>
      <c r="Q171" s="105"/>
      <c r="R171" s="105"/>
      <c r="S171" s="105"/>
      <c r="T171" s="106"/>
      <c r="AT171" s="102" t="s">
        <v>127</v>
      </c>
      <c r="AU171" s="102" t="s">
        <v>85</v>
      </c>
      <c r="AV171" s="14" t="s">
        <v>119</v>
      </c>
      <c r="AW171" s="14" t="s">
        <v>33</v>
      </c>
      <c r="AX171" s="14" t="s">
        <v>85</v>
      </c>
      <c r="AY171" s="102" t="s">
        <v>120</v>
      </c>
    </row>
    <row r="172" spans="1:65" s="2" customFormat="1" ht="16.5" customHeight="1">
      <c r="A172" s="136"/>
      <c r="B172" s="137"/>
      <c r="C172" s="239" t="s">
        <v>175</v>
      </c>
      <c r="D172" s="239" t="s">
        <v>121</v>
      </c>
      <c r="E172" s="240" t="s">
        <v>311</v>
      </c>
      <c r="F172" s="241" t="s">
        <v>312</v>
      </c>
      <c r="G172" s="242" t="s">
        <v>201</v>
      </c>
      <c r="H172" s="243">
        <v>143</v>
      </c>
      <c r="I172" s="79">
        <v>0</v>
      </c>
      <c r="J172" s="244">
        <f>ROUND(I172*H172,2)</f>
        <v>0</v>
      </c>
      <c r="K172" s="241" t="s">
        <v>125</v>
      </c>
      <c r="L172" s="22"/>
      <c r="M172" s="80" t="s">
        <v>1</v>
      </c>
      <c r="N172" s="81" t="s">
        <v>42</v>
      </c>
      <c r="O172" s="32"/>
      <c r="P172" s="82">
        <f>O172*H172</f>
        <v>0</v>
      </c>
      <c r="Q172" s="82">
        <v>0</v>
      </c>
      <c r="R172" s="82">
        <f>Q172*H172</f>
        <v>0</v>
      </c>
      <c r="S172" s="82">
        <v>0</v>
      </c>
      <c r="T172" s="83">
        <f>S172*H172</f>
        <v>0</v>
      </c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R172" s="84" t="s">
        <v>119</v>
      </c>
      <c r="AT172" s="84" t="s">
        <v>121</v>
      </c>
      <c r="AU172" s="84" t="s">
        <v>85</v>
      </c>
      <c r="AY172" s="16" t="s">
        <v>120</v>
      </c>
      <c r="BE172" s="85">
        <f>IF(N172="základní",J172,0)</f>
        <v>0</v>
      </c>
      <c r="BF172" s="85">
        <f>IF(N172="snížená",J172,0)</f>
        <v>0</v>
      </c>
      <c r="BG172" s="85">
        <f>IF(N172="zákl. přenesená",J172,0)</f>
        <v>0</v>
      </c>
      <c r="BH172" s="85">
        <f>IF(N172="sníž. přenesená",J172,0)</f>
        <v>0</v>
      </c>
      <c r="BI172" s="85">
        <f>IF(N172="nulová",J172,0)</f>
        <v>0</v>
      </c>
      <c r="BJ172" s="16" t="s">
        <v>85</v>
      </c>
      <c r="BK172" s="85">
        <f>ROUND(I172*H172,2)</f>
        <v>0</v>
      </c>
      <c r="BL172" s="16" t="s">
        <v>119</v>
      </c>
      <c r="BM172" s="84" t="s">
        <v>313</v>
      </c>
    </row>
    <row r="173" spans="1:65" s="13" customFormat="1">
      <c r="A173" s="250"/>
      <c r="B173" s="251"/>
      <c r="C173" s="250"/>
      <c r="D173" s="247" t="s">
        <v>127</v>
      </c>
      <c r="E173" s="252" t="s">
        <v>1</v>
      </c>
      <c r="F173" s="253" t="s">
        <v>314</v>
      </c>
      <c r="G173" s="250"/>
      <c r="H173" s="254">
        <v>143</v>
      </c>
      <c r="I173" s="94"/>
      <c r="J173" s="250"/>
      <c r="K173" s="250"/>
      <c r="L173" s="92"/>
      <c r="M173" s="95"/>
      <c r="N173" s="96"/>
      <c r="O173" s="96"/>
      <c r="P173" s="96"/>
      <c r="Q173" s="96"/>
      <c r="R173" s="96"/>
      <c r="S173" s="96"/>
      <c r="T173" s="97"/>
      <c r="AT173" s="93" t="s">
        <v>127</v>
      </c>
      <c r="AU173" s="93" t="s">
        <v>85</v>
      </c>
      <c r="AV173" s="13" t="s">
        <v>87</v>
      </c>
      <c r="AW173" s="13" t="s">
        <v>33</v>
      </c>
      <c r="AX173" s="13" t="s">
        <v>85</v>
      </c>
      <c r="AY173" s="93" t="s">
        <v>120</v>
      </c>
    </row>
    <row r="174" spans="1:65" s="11" customFormat="1" ht="25.9" customHeight="1">
      <c r="A174" s="234"/>
      <c r="B174" s="235"/>
      <c r="C174" s="234"/>
      <c r="D174" s="236" t="s">
        <v>76</v>
      </c>
      <c r="E174" s="237" t="s">
        <v>137</v>
      </c>
      <c r="F174" s="237" t="s">
        <v>315</v>
      </c>
      <c r="G174" s="234"/>
      <c r="H174" s="234"/>
      <c r="I174" s="72"/>
      <c r="J174" s="238">
        <f>BK174</f>
        <v>0</v>
      </c>
      <c r="K174" s="234"/>
      <c r="L174" s="70"/>
      <c r="M174" s="73"/>
      <c r="N174" s="74"/>
      <c r="O174" s="74"/>
      <c r="P174" s="75">
        <f>SUM(P175:P178)</f>
        <v>0</v>
      </c>
      <c r="Q174" s="74"/>
      <c r="R174" s="75">
        <f>SUM(R175:R178)</f>
        <v>0</v>
      </c>
      <c r="S174" s="74"/>
      <c r="T174" s="76">
        <f>SUM(T175:T178)</f>
        <v>0</v>
      </c>
      <c r="AR174" s="71" t="s">
        <v>85</v>
      </c>
      <c r="AT174" s="77" t="s">
        <v>76</v>
      </c>
      <c r="AU174" s="77" t="s">
        <v>77</v>
      </c>
      <c r="AY174" s="71" t="s">
        <v>120</v>
      </c>
      <c r="BK174" s="78">
        <f>SUM(BK175:BK178)</f>
        <v>0</v>
      </c>
    </row>
    <row r="175" spans="1:65" s="2" customFormat="1" ht="16.5" customHeight="1">
      <c r="A175" s="136"/>
      <c r="B175" s="137"/>
      <c r="C175" s="239" t="s">
        <v>180</v>
      </c>
      <c r="D175" s="255" t="s">
        <v>121</v>
      </c>
      <c r="E175" s="240" t="s">
        <v>316</v>
      </c>
      <c r="F175" s="241" t="s">
        <v>317</v>
      </c>
      <c r="G175" s="242" t="s">
        <v>212</v>
      </c>
      <c r="H175" s="243">
        <v>69</v>
      </c>
      <c r="I175" s="79">
        <v>0</v>
      </c>
      <c r="J175" s="244">
        <f>ROUND(I175*H175,2)</f>
        <v>0</v>
      </c>
      <c r="K175" s="241" t="s">
        <v>125</v>
      </c>
      <c r="L175" s="22"/>
      <c r="M175" s="80" t="s">
        <v>1</v>
      </c>
      <c r="N175" s="81" t="s">
        <v>42</v>
      </c>
      <c r="O175" s="32"/>
      <c r="P175" s="82">
        <f>O175*H175</f>
        <v>0</v>
      </c>
      <c r="Q175" s="82">
        <v>0</v>
      </c>
      <c r="R175" s="82">
        <f>Q175*H175</f>
        <v>0</v>
      </c>
      <c r="S175" s="82">
        <v>0</v>
      </c>
      <c r="T175" s="83">
        <f>S175*H175</f>
        <v>0</v>
      </c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R175" s="84" t="s">
        <v>119</v>
      </c>
      <c r="AT175" s="84" t="s">
        <v>121</v>
      </c>
      <c r="AU175" s="84" t="s">
        <v>85</v>
      </c>
      <c r="AY175" s="16" t="s">
        <v>120</v>
      </c>
      <c r="BE175" s="85">
        <f>IF(N175="základní",J175,0)</f>
        <v>0</v>
      </c>
      <c r="BF175" s="85">
        <f>IF(N175="snížená",J175,0)</f>
        <v>0</v>
      </c>
      <c r="BG175" s="85">
        <f>IF(N175="zákl. přenesená",J175,0)</f>
        <v>0</v>
      </c>
      <c r="BH175" s="85">
        <f>IF(N175="sníž. přenesená",J175,0)</f>
        <v>0</v>
      </c>
      <c r="BI175" s="85">
        <f>IF(N175="nulová",J175,0)</f>
        <v>0</v>
      </c>
      <c r="BJ175" s="16" t="s">
        <v>85</v>
      </c>
      <c r="BK175" s="85">
        <f>ROUND(I175*H175,2)</f>
        <v>0</v>
      </c>
      <c r="BL175" s="16" t="s">
        <v>119</v>
      </c>
      <c r="BM175" s="84" t="s">
        <v>318</v>
      </c>
    </row>
    <row r="176" spans="1:65" s="13" customFormat="1">
      <c r="A176" s="250"/>
      <c r="B176" s="251"/>
      <c r="C176" s="250"/>
      <c r="D176" s="247" t="s">
        <v>127</v>
      </c>
      <c r="E176" s="252" t="s">
        <v>1</v>
      </c>
      <c r="F176" s="253" t="s">
        <v>319</v>
      </c>
      <c r="G176" s="250"/>
      <c r="H176" s="254">
        <v>69</v>
      </c>
      <c r="I176" s="94"/>
      <c r="J176" s="250"/>
      <c r="K176" s="250"/>
      <c r="L176" s="92"/>
      <c r="M176" s="95"/>
      <c r="N176" s="96"/>
      <c r="O176" s="96"/>
      <c r="P176" s="96"/>
      <c r="Q176" s="96"/>
      <c r="R176" s="96"/>
      <c r="S176" s="96"/>
      <c r="T176" s="97"/>
      <c r="AT176" s="93" t="s">
        <v>127</v>
      </c>
      <c r="AU176" s="93" t="s">
        <v>85</v>
      </c>
      <c r="AV176" s="13" t="s">
        <v>87</v>
      </c>
      <c r="AW176" s="13" t="s">
        <v>33</v>
      </c>
      <c r="AX176" s="13" t="s">
        <v>85</v>
      </c>
      <c r="AY176" s="93" t="s">
        <v>120</v>
      </c>
    </row>
    <row r="177" spans="1:65" s="2" customFormat="1" ht="16.5" customHeight="1">
      <c r="A177" s="136"/>
      <c r="B177" s="137"/>
      <c r="C177" s="239" t="s">
        <v>184</v>
      </c>
      <c r="D177" s="255" t="s">
        <v>121</v>
      </c>
      <c r="E177" s="240" t="s">
        <v>320</v>
      </c>
      <c r="F177" s="241" t="s">
        <v>321</v>
      </c>
      <c r="G177" s="242" t="s">
        <v>124</v>
      </c>
      <c r="H177" s="243">
        <v>9.66</v>
      </c>
      <c r="I177" s="79">
        <v>0</v>
      </c>
      <c r="J177" s="244">
        <f>ROUND(I177*H177,2)</f>
        <v>0</v>
      </c>
      <c r="K177" s="241" t="s">
        <v>125</v>
      </c>
      <c r="L177" s="22"/>
      <c r="M177" s="80" t="s">
        <v>1</v>
      </c>
      <c r="N177" s="81" t="s">
        <v>42</v>
      </c>
      <c r="O177" s="32"/>
      <c r="P177" s="82">
        <f>O177*H177</f>
        <v>0</v>
      </c>
      <c r="Q177" s="82">
        <v>0</v>
      </c>
      <c r="R177" s="82">
        <f>Q177*H177</f>
        <v>0</v>
      </c>
      <c r="S177" s="82">
        <v>0</v>
      </c>
      <c r="T177" s="83">
        <f>S177*H177</f>
        <v>0</v>
      </c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R177" s="84" t="s">
        <v>119</v>
      </c>
      <c r="AT177" s="84" t="s">
        <v>121</v>
      </c>
      <c r="AU177" s="84" t="s">
        <v>85</v>
      </c>
      <c r="AY177" s="16" t="s">
        <v>120</v>
      </c>
      <c r="BE177" s="85">
        <f>IF(N177="základní",J177,0)</f>
        <v>0</v>
      </c>
      <c r="BF177" s="85">
        <f>IF(N177="snížená",J177,0)</f>
        <v>0</v>
      </c>
      <c r="BG177" s="85">
        <f>IF(N177="zákl. přenesená",J177,0)</f>
        <v>0</v>
      </c>
      <c r="BH177" s="85">
        <f>IF(N177="sníž. přenesená",J177,0)</f>
        <v>0</v>
      </c>
      <c r="BI177" s="85">
        <f>IF(N177="nulová",J177,0)</f>
        <v>0</v>
      </c>
      <c r="BJ177" s="16" t="s">
        <v>85</v>
      </c>
      <c r="BK177" s="85">
        <f>ROUND(I177*H177,2)</f>
        <v>0</v>
      </c>
      <c r="BL177" s="16" t="s">
        <v>119</v>
      </c>
      <c r="BM177" s="84" t="s">
        <v>322</v>
      </c>
    </row>
    <row r="178" spans="1:65" s="13" customFormat="1">
      <c r="A178" s="250"/>
      <c r="B178" s="251"/>
      <c r="C178" s="250"/>
      <c r="D178" s="247" t="s">
        <v>127</v>
      </c>
      <c r="E178" s="252" t="s">
        <v>1</v>
      </c>
      <c r="F178" s="253" t="s">
        <v>323</v>
      </c>
      <c r="G178" s="250"/>
      <c r="H178" s="254">
        <v>9.66</v>
      </c>
      <c r="I178" s="94"/>
      <c r="J178" s="250"/>
      <c r="K178" s="250"/>
      <c r="L178" s="92"/>
      <c r="M178" s="95"/>
      <c r="N178" s="96"/>
      <c r="O178" s="96"/>
      <c r="P178" s="96"/>
      <c r="Q178" s="96"/>
      <c r="R178" s="96"/>
      <c r="S178" s="96"/>
      <c r="T178" s="97"/>
      <c r="AT178" s="93" t="s">
        <v>127</v>
      </c>
      <c r="AU178" s="93" t="s">
        <v>85</v>
      </c>
      <c r="AV178" s="13" t="s">
        <v>87</v>
      </c>
      <c r="AW178" s="13" t="s">
        <v>33</v>
      </c>
      <c r="AX178" s="13" t="s">
        <v>85</v>
      </c>
      <c r="AY178" s="93" t="s">
        <v>120</v>
      </c>
    </row>
    <row r="179" spans="1:65" s="11" customFormat="1" ht="25.9" customHeight="1">
      <c r="A179" s="234"/>
      <c r="B179" s="235"/>
      <c r="C179" s="234"/>
      <c r="D179" s="236" t="s">
        <v>76</v>
      </c>
      <c r="E179" s="237" t="s">
        <v>119</v>
      </c>
      <c r="F179" s="237" t="s">
        <v>324</v>
      </c>
      <c r="G179" s="234"/>
      <c r="H179" s="234"/>
      <c r="I179" s="72"/>
      <c r="J179" s="238">
        <f>BK179</f>
        <v>0</v>
      </c>
      <c r="K179" s="234"/>
      <c r="L179" s="70"/>
      <c r="M179" s="73"/>
      <c r="N179" s="74"/>
      <c r="O179" s="74"/>
      <c r="P179" s="75">
        <f>SUM(P180:P189)</f>
        <v>0</v>
      </c>
      <c r="Q179" s="74"/>
      <c r="R179" s="75">
        <f>SUM(R180:R189)</f>
        <v>0</v>
      </c>
      <c r="S179" s="74"/>
      <c r="T179" s="76">
        <f>SUM(T180:T189)</f>
        <v>0</v>
      </c>
      <c r="AR179" s="71" t="s">
        <v>85</v>
      </c>
      <c r="AT179" s="77" t="s">
        <v>76</v>
      </c>
      <c r="AU179" s="77" t="s">
        <v>77</v>
      </c>
      <c r="AY179" s="71" t="s">
        <v>120</v>
      </c>
      <c r="BK179" s="78">
        <f>SUM(BK180:BK189)</f>
        <v>0</v>
      </c>
    </row>
    <row r="180" spans="1:65" s="2" customFormat="1" ht="16.5" customHeight="1">
      <c r="A180" s="136"/>
      <c r="B180" s="137"/>
      <c r="C180" s="239" t="s">
        <v>189</v>
      </c>
      <c r="D180" s="239" t="s">
        <v>121</v>
      </c>
      <c r="E180" s="240" t="s">
        <v>325</v>
      </c>
      <c r="F180" s="241" t="s">
        <v>326</v>
      </c>
      <c r="G180" s="242" t="s">
        <v>212</v>
      </c>
      <c r="H180" s="243">
        <v>2.25</v>
      </c>
      <c r="I180" s="79">
        <v>0</v>
      </c>
      <c r="J180" s="244">
        <f>ROUND(I180*H180,2)</f>
        <v>0</v>
      </c>
      <c r="K180" s="241" t="s">
        <v>125</v>
      </c>
      <c r="L180" s="22"/>
      <c r="M180" s="80" t="s">
        <v>1</v>
      </c>
      <c r="N180" s="81" t="s">
        <v>42</v>
      </c>
      <c r="O180" s="32"/>
      <c r="P180" s="82">
        <f>O180*H180</f>
        <v>0</v>
      </c>
      <c r="Q180" s="82">
        <v>0</v>
      </c>
      <c r="R180" s="82">
        <f>Q180*H180</f>
        <v>0</v>
      </c>
      <c r="S180" s="82">
        <v>0</v>
      </c>
      <c r="T180" s="83">
        <f>S180*H180</f>
        <v>0</v>
      </c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R180" s="84" t="s">
        <v>119</v>
      </c>
      <c r="AT180" s="84" t="s">
        <v>121</v>
      </c>
      <c r="AU180" s="84" t="s">
        <v>85</v>
      </c>
      <c r="AY180" s="16" t="s">
        <v>120</v>
      </c>
      <c r="BE180" s="85">
        <f>IF(N180="základní",J180,0)</f>
        <v>0</v>
      </c>
      <c r="BF180" s="85">
        <f>IF(N180="snížená",J180,0)</f>
        <v>0</v>
      </c>
      <c r="BG180" s="85">
        <f>IF(N180="zákl. přenesená",J180,0)</f>
        <v>0</v>
      </c>
      <c r="BH180" s="85">
        <f>IF(N180="sníž. přenesená",J180,0)</f>
        <v>0</v>
      </c>
      <c r="BI180" s="85">
        <f>IF(N180="nulová",J180,0)</f>
        <v>0</v>
      </c>
      <c r="BJ180" s="16" t="s">
        <v>85</v>
      </c>
      <c r="BK180" s="85">
        <f>ROUND(I180*H180,2)</f>
        <v>0</v>
      </c>
      <c r="BL180" s="16" t="s">
        <v>119</v>
      </c>
      <c r="BM180" s="84" t="s">
        <v>327</v>
      </c>
    </row>
    <row r="181" spans="1:65" s="13" customFormat="1">
      <c r="A181" s="250"/>
      <c r="B181" s="251"/>
      <c r="C181" s="250"/>
      <c r="D181" s="247" t="s">
        <v>127</v>
      </c>
      <c r="E181" s="252" t="s">
        <v>1</v>
      </c>
      <c r="F181" s="253" t="s">
        <v>328</v>
      </c>
      <c r="G181" s="250"/>
      <c r="H181" s="254">
        <v>2.25</v>
      </c>
      <c r="I181" s="94"/>
      <c r="J181" s="250"/>
      <c r="K181" s="250"/>
      <c r="L181" s="92"/>
      <c r="M181" s="95"/>
      <c r="N181" s="96"/>
      <c r="O181" s="96"/>
      <c r="P181" s="96"/>
      <c r="Q181" s="96"/>
      <c r="R181" s="96"/>
      <c r="S181" s="96"/>
      <c r="T181" s="97"/>
      <c r="AT181" s="93" t="s">
        <v>127</v>
      </c>
      <c r="AU181" s="93" t="s">
        <v>85</v>
      </c>
      <c r="AV181" s="13" t="s">
        <v>87</v>
      </c>
      <c r="AW181" s="13" t="s">
        <v>33</v>
      </c>
      <c r="AX181" s="13" t="s">
        <v>85</v>
      </c>
      <c r="AY181" s="93" t="s">
        <v>120</v>
      </c>
    </row>
    <row r="182" spans="1:65" s="2" customFormat="1" ht="16.5" customHeight="1">
      <c r="A182" s="136"/>
      <c r="B182" s="137"/>
      <c r="C182" s="239" t="s">
        <v>8</v>
      </c>
      <c r="D182" s="239" t="s">
        <v>121</v>
      </c>
      <c r="E182" s="240" t="s">
        <v>329</v>
      </c>
      <c r="F182" s="241" t="s">
        <v>330</v>
      </c>
      <c r="G182" s="242" t="s">
        <v>212</v>
      </c>
      <c r="H182" s="243">
        <v>13</v>
      </c>
      <c r="I182" s="79">
        <v>0</v>
      </c>
      <c r="J182" s="244">
        <f>ROUND(I182*H182,2)</f>
        <v>0</v>
      </c>
      <c r="K182" s="241" t="s">
        <v>125</v>
      </c>
      <c r="L182" s="22"/>
      <c r="M182" s="80" t="s">
        <v>1</v>
      </c>
      <c r="N182" s="81" t="s">
        <v>42</v>
      </c>
      <c r="O182" s="32"/>
      <c r="P182" s="82">
        <f>O182*H182</f>
        <v>0</v>
      </c>
      <c r="Q182" s="82">
        <v>0</v>
      </c>
      <c r="R182" s="82">
        <f>Q182*H182</f>
        <v>0</v>
      </c>
      <c r="S182" s="82">
        <v>0</v>
      </c>
      <c r="T182" s="83">
        <f>S182*H182</f>
        <v>0</v>
      </c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R182" s="84" t="s">
        <v>119</v>
      </c>
      <c r="AT182" s="84" t="s">
        <v>121</v>
      </c>
      <c r="AU182" s="84" t="s">
        <v>85</v>
      </c>
      <c r="AY182" s="16" t="s">
        <v>120</v>
      </c>
      <c r="BE182" s="85">
        <f>IF(N182="základní",J182,0)</f>
        <v>0</v>
      </c>
      <c r="BF182" s="85">
        <f>IF(N182="snížená",J182,0)</f>
        <v>0</v>
      </c>
      <c r="BG182" s="85">
        <f>IF(N182="zákl. přenesená",J182,0)</f>
        <v>0</v>
      </c>
      <c r="BH182" s="85">
        <f>IF(N182="sníž. přenesená",J182,0)</f>
        <v>0</v>
      </c>
      <c r="BI182" s="85">
        <f>IF(N182="nulová",J182,0)</f>
        <v>0</v>
      </c>
      <c r="BJ182" s="16" t="s">
        <v>85</v>
      </c>
      <c r="BK182" s="85">
        <f>ROUND(I182*H182,2)</f>
        <v>0</v>
      </c>
      <c r="BL182" s="16" t="s">
        <v>119</v>
      </c>
      <c r="BM182" s="84" t="s">
        <v>331</v>
      </c>
    </row>
    <row r="183" spans="1:65" s="13" customFormat="1">
      <c r="A183" s="250"/>
      <c r="B183" s="251"/>
      <c r="C183" s="250"/>
      <c r="D183" s="247" t="s">
        <v>127</v>
      </c>
      <c r="E183" s="252" t="s">
        <v>1</v>
      </c>
      <c r="F183" s="253" t="s">
        <v>332</v>
      </c>
      <c r="G183" s="250"/>
      <c r="H183" s="254">
        <v>11.5</v>
      </c>
      <c r="I183" s="94"/>
      <c r="J183" s="250"/>
      <c r="K183" s="250"/>
      <c r="L183" s="92"/>
      <c r="M183" s="95"/>
      <c r="N183" s="96"/>
      <c r="O183" s="96"/>
      <c r="P183" s="96"/>
      <c r="Q183" s="96"/>
      <c r="R183" s="96"/>
      <c r="S183" s="96"/>
      <c r="T183" s="97"/>
      <c r="AT183" s="93" t="s">
        <v>127</v>
      </c>
      <c r="AU183" s="93" t="s">
        <v>85</v>
      </c>
      <c r="AV183" s="13" t="s">
        <v>87</v>
      </c>
      <c r="AW183" s="13" t="s">
        <v>33</v>
      </c>
      <c r="AX183" s="13" t="s">
        <v>77</v>
      </c>
      <c r="AY183" s="93" t="s">
        <v>120</v>
      </c>
    </row>
    <row r="184" spans="1:65" s="13" customFormat="1">
      <c r="A184" s="250"/>
      <c r="B184" s="251"/>
      <c r="C184" s="250"/>
      <c r="D184" s="247" t="s">
        <v>127</v>
      </c>
      <c r="E184" s="252" t="s">
        <v>1</v>
      </c>
      <c r="F184" s="253" t="s">
        <v>333</v>
      </c>
      <c r="G184" s="250"/>
      <c r="H184" s="254">
        <v>1.5</v>
      </c>
      <c r="I184" s="94"/>
      <c r="J184" s="250"/>
      <c r="K184" s="250"/>
      <c r="L184" s="92"/>
      <c r="M184" s="95"/>
      <c r="N184" s="96"/>
      <c r="O184" s="96"/>
      <c r="P184" s="96"/>
      <c r="Q184" s="96"/>
      <c r="R184" s="96"/>
      <c r="S184" s="96"/>
      <c r="T184" s="97"/>
      <c r="AT184" s="93" t="s">
        <v>127</v>
      </c>
      <c r="AU184" s="93" t="s">
        <v>85</v>
      </c>
      <c r="AV184" s="13" t="s">
        <v>87</v>
      </c>
      <c r="AW184" s="13" t="s">
        <v>33</v>
      </c>
      <c r="AX184" s="13" t="s">
        <v>77</v>
      </c>
      <c r="AY184" s="93" t="s">
        <v>120</v>
      </c>
    </row>
    <row r="185" spans="1:65" s="14" customFormat="1">
      <c r="A185" s="257"/>
      <c r="B185" s="258"/>
      <c r="C185" s="257"/>
      <c r="D185" s="247" t="s">
        <v>127</v>
      </c>
      <c r="E185" s="259" t="s">
        <v>1</v>
      </c>
      <c r="F185" s="260" t="s">
        <v>265</v>
      </c>
      <c r="G185" s="257"/>
      <c r="H185" s="261">
        <v>13</v>
      </c>
      <c r="I185" s="103"/>
      <c r="J185" s="257"/>
      <c r="K185" s="257"/>
      <c r="L185" s="101"/>
      <c r="M185" s="104"/>
      <c r="N185" s="105"/>
      <c r="O185" s="105"/>
      <c r="P185" s="105"/>
      <c r="Q185" s="105"/>
      <c r="R185" s="105"/>
      <c r="S185" s="105"/>
      <c r="T185" s="106"/>
      <c r="AT185" s="102" t="s">
        <v>127</v>
      </c>
      <c r="AU185" s="102" t="s">
        <v>85</v>
      </c>
      <c r="AV185" s="14" t="s">
        <v>119</v>
      </c>
      <c r="AW185" s="14" t="s">
        <v>33</v>
      </c>
      <c r="AX185" s="14" t="s">
        <v>85</v>
      </c>
      <c r="AY185" s="102" t="s">
        <v>120</v>
      </c>
    </row>
    <row r="186" spans="1:65" s="2" customFormat="1" ht="16.5" customHeight="1">
      <c r="A186" s="136"/>
      <c r="B186" s="137"/>
      <c r="C186" s="239" t="s">
        <v>198</v>
      </c>
      <c r="D186" s="255" t="s">
        <v>121</v>
      </c>
      <c r="E186" s="240" t="s">
        <v>334</v>
      </c>
      <c r="F186" s="241" t="s">
        <v>335</v>
      </c>
      <c r="G186" s="242" t="s">
        <v>124</v>
      </c>
      <c r="H186" s="243">
        <v>1.69</v>
      </c>
      <c r="I186" s="79">
        <v>0</v>
      </c>
      <c r="J186" s="244">
        <f>ROUND(I186*H186,2)</f>
        <v>0</v>
      </c>
      <c r="K186" s="241" t="s">
        <v>125</v>
      </c>
      <c r="L186" s="22"/>
      <c r="M186" s="80" t="s">
        <v>1</v>
      </c>
      <c r="N186" s="81" t="s">
        <v>42</v>
      </c>
      <c r="O186" s="32"/>
      <c r="P186" s="82">
        <f>O186*H186</f>
        <v>0</v>
      </c>
      <c r="Q186" s="82">
        <v>0</v>
      </c>
      <c r="R186" s="82">
        <f>Q186*H186</f>
        <v>0</v>
      </c>
      <c r="S186" s="82">
        <v>0</v>
      </c>
      <c r="T186" s="83">
        <f>S186*H186</f>
        <v>0</v>
      </c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R186" s="84" t="s">
        <v>119</v>
      </c>
      <c r="AT186" s="84" t="s">
        <v>121</v>
      </c>
      <c r="AU186" s="84" t="s">
        <v>85</v>
      </c>
      <c r="AY186" s="16" t="s">
        <v>120</v>
      </c>
      <c r="BE186" s="85">
        <f>IF(N186="základní",J186,0)</f>
        <v>0</v>
      </c>
      <c r="BF186" s="85">
        <f>IF(N186="snížená",J186,0)</f>
        <v>0</v>
      </c>
      <c r="BG186" s="85">
        <f>IF(N186="zákl. přenesená",J186,0)</f>
        <v>0</v>
      </c>
      <c r="BH186" s="85">
        <f>IF(N186="sníž. přenesená",J186,0)</f>
        <v>0</v>
      </c>
      <c r="BI186" s="85">
        <f>IF(N186="nulová",J186,0)</f>
        <v>0</v>
      </c>
      <c r="BJ186" s="16" t="s">
        <v>85</v>
      </c>
      <c r="BK186" s="85">
        <f>ROUND(I186*H186,2)</f>
        <v>0</v>
      </c>
      <c r="BL186" s="16" t="s">
        <v>119</v>
      </c>
      <c r="BM186" s="84" t="s">
        <v>336</v>
      </c>
    </row>
    <row r="187" spans="1:65" s="13" customFormat="1">
      <c r="A187" s="250"/>
      <c r="B187" s="251"/>
      <c r="C187" s="250"/>
      <c r="D187" s="247" t="s">
        <v>127</v>
      </c>
      <c r="E187" s="252" t="s">
        <v>1</v>
      </c>
      <c r="F187" s="253" t="s">
        <v>337</v>
      </c>
      <c r="G187" s="250"/>
      <c r="H187" s="254">
        <v>1.4950000000000001</v>
      </c>
      <c r="I187" s="94"/>
      <c r="J187" s="250"/>
      <c r="K187" s="250"/>
      <c r="L187" s="92"/>
      <c r="M187" s="95"/>
      <c r="N187" s="96"/>
      <c r="O187" s="96"/>
      <c r="P187" s="96"/>
      <c r="Q187" s="96"/>
      <c r="R187" s="96"/>
      <c r="S187" s="96"/>
      <c r="T187" s="97"/>
      <c r="AT187" s="93" t="s">
        <v>127</v>
      </c>
      <c r="AU187" s="93" t="s">
        <v>85</v>
      </c>
      <c r="AV187" s="13" t="s">
        <v>87</v>
      </c>
      <c r="AW187" s="13" t="s">
        <v>33</v>
      </c>
      <c r="AX187" s="13" t="s">
        <v>77</v>
      </c>
      <c r="AY187" s="93" t="s">
        <v>120</v>
      </c>
    </row>
    <row r="188" spans="1:65" s="13" customFormat="1">
      <c r="A188" s="250"/>
      <c r="B188" s="251"/>
      <c r="C188" s="250"/>
      <c r="D188" s="247" t="s">
        <v>127</v>
      </c>
      <c r="E188" s="252" t="s">
        <v>1</v>
      </c>
      <c r="F188" s="253" t="s">
        <v>338</v>
      </c>
      <c r="G188" s="250"/>
      <c r="H188" s="254">
        <v>0.19500000000000001</v>
      </c>
      <c r="I188" s="94"/>
      <c r="J188" s="250"/>
      <c r="K188" s="250"/>
      <c r="L188" s="92"/>
      <c r="M188" s="95"/>
      <c r="N188" s="96"/>
      <c r="O188" s="96"/>
      <c r="P188" s="96"/>
      <c r="Q188" s="96"/>
      <c r="R188" s="96"/>
      <c r="S188" s="96"/>
      <c r="T188" s="97"/>
      <c r="AT188" s="93" t="s">
        <v>127</v>
      </c>
      <c r="AU188" s="93" t="s">
        <v>85</v>
      </c>
      <c r="AV188" s="13" t="s">
        <v>87</v>
      </c>
      <c r="AW188" s="13" t="s">
        <v>33</v>
      </c>
      <c r="AX188" s="13" t="s">
        <v>77</v>
      </c>
      <c r="AY188" s="93" t="s">
        <v>120</v>
      </c>
    </row>
    <row r="189" spans="1:65" s="14" customFormat="1">
      <c r="A189" s="257"/>
      <c r="B189" s="258"/>
      <c r="C189" s="257"/>
      <c r="D189" s="247" t="s">
        <v>127</v>
      </c>
      <c r="E189" s="259" t="s">
        <v>1</v>
      </c>
      <c r="F189" s="260" t="s">
        <v>265</v>
      </c>
      <c r="G189" s="257"/>
      <c r="H189" s="261">
        <v>1.6900000000000002</v>
      </c>
      <c r="I189" s="103"/>
      <c r="J189" s="257"/>
      <c r="K189" s="257"/>
      <c r="L189" s="101"/>
      <c r="M189" s="104"/>
      <c r="N189" s="105"/>
      <c r="O189" s="105"/>
      <c r="P189" s="105"/>
      <c r="Q189" s="105"/>
      <c r="R189" s="105"/>
      <c r="S189" s="105"/>
      <c r="T189" s="106"/>
      <c r="AT189" s="102" t="s">
        <v>127</v>
      </c>
      <c r="AU189" s="102" t="s">
        <v>85</v>
      </c>
      <c r="AV189" s="14" t="s">
        <v>119</v>
      </c>
      <c r="AW189" s="14" t="s">
        <v>33</v>
      </c>
      <c r="AX189" s="14" t="s">
        <v>85</v>
      </c>
      <c r="AY189" s="102" t="s">
        <v>120</v>
      </c>
    </row>
    <row r="190" spans="1:65" s="11" customFormat="1" ht="25.9" customHeight="1">
      <c r="A190" s="234"/>
      <c r="B190" s="235"/>
      <c r="C190" s="234"/>
      <c r="D190" s="236" t="s">
        <v>76</v>
      </c>
      <c r="E190" s="237" t="s">
        <v>147</v>
      </c>
      <c r="F190" s="237" t="s">
        <v>339</v>
      </c>
      <c r="G190" s="234"/>
      <c r="H190" s="234"/>
      <c r="I190" s="72"/>
      <c r="J190" s="238">
        <f>BK190</f>
        <v>0</v>
      </c>
      <c r="K190" s="234"/>
      <c r="L190" s="70"/>
      <c r="M190" s="73"/>
      <c r="N190" s="74"/>
      <c r="O190" s="74"/>
      <c r="P190" s="75">
        <f>SUM(P191:P206)</f>
        <v>0</v>
      </c>
      <c r="Q190" s="74"/>
      <c r="R190" s="75">
        <f>SUM(R191:R206)</f>
        <v>0</v>
      </c>
      <c r="S190" s="74"/>
      <c r="T190" s="76">
        <f>SUM(T191:T206)</f>
        <v>0</v>
      </c>
      <c r="AR190" s="71" t="s">
        <v>85</v>
      </c>
      <c r="AT190" s="77" t="s">
        <v>76</v>
      </c>
      <c r="AU190" s="77" t="s">
        <v>77</v>
      </c>
      <c r="AY190" s="71" t="s">
        <v>120</v>
      </c>
      <c r="BK190" s="78">
        <f>SUM(BK191:BK206)</f>
        <v>0</v>
      </c>
    </row>
    <row r="191" spans="1:65" s="2" customFormat="1" ht="16.5" customHeight="1">
      <c r="A191" s="136"/>
      <c r="B191" s="137"/>
      <c r="C191" s="239" t="s">
        <v>204</v>
      </c>
      <c r="D191" s="239" t="s">
        <v>121</v>
      </c>
      <c r="E191" s="240" t="s">
        <v>340</v>
      </c>
      <c r="F191" s="241" t="s">
        <v>341</v>
      </c>
      <c r="G191" s="242" t="s">
        <v>212</v>
      </c>
      <c r="H191" s="243">
        <v>39.344999999999999</v>
      </c>
      <c r="I191" s="79">
        <v>0</v>
      </c>
      <c r="J191" s="244">
        <f>ROUND(I191*H191,2)</f>
        <v>0</v>
      </c>
      <c r="K191" s="241" t="s">
        <v>125</v>
      </c>
      <c r="L191" s="22"/>
      <c r="M191" s="80" t="s">
        <v>1</v>
      </c>
      <c r="N191" s="81" t="s">
        <v>42</v>
      </c>
      <c r="O191" s="32"/>
      <c r="P191" s="82">
        <f>O191*H191</f>
        <v>0</v>
      </c>
      <c r="Q191" s="82">
        <v>0</v>
      </c>
      <c r="R191" s="82">
        <f>Q191*H191</f>
        <v>0</v>
      </c>
      <c r="S191" s="82">
        <v>0</v>
      </c>
      <c r="T191" s="83">
        <f>S191*H191</f>
        <v>0</v>
      </c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R191" s="84" t="s">
        <v>119</v>
      </c>
      <c r="AT191" s="84" t="s">
        <v>121</v>
      </c>
      <c r="AU191" s="84" t="s">
        <v>85</v>
      </c>
      <c r="AY191" s="16" t="s">
        <v>120</v>
      </c>
      <c r="BE191" s="85">
        <f>IF(N191="základní",J191,0)</f>
        <v>0</v>
      </c>
      <c r="BF191" s="85">
        <f>IF(N191="snížená",J191,0)</f>
        <v>0</v>
      </c>
      <c r="BG191" s="85">
        <f>IF(N191="zákl. přenesená",J191,0)</f>
        <v>0</v>
      </c>
      <c r="BH191" s="85">
        <f>IF(N191="sníž. přenesená",J191,0)</f>
        <v>0</v>
      </c>
      <c r="BI191" s="85">
        <f>IF(N191="nulová",J191,0)</f>
        <v>0</v>
      </c>
      <c r="BJ191" s="16" t="s">
        <v>85</v>
      </c>
      <c r="BK191" s="85">
        <f>ROUND(I191*H191,2)</f>
        <v>0</v>
      </c>
      <c r="BL191" s="16" t="s">
        <v>119</v>
      </c>
      <c r="BM191" s="84" t="s">
        <v>342</v>
      </c>
    </row>
    <row r="192" spans="1:65" s="13" customFormat="1">
      <c r="A192" s="250"/>
      <c r="B192" s="251"/>
      <c r="C192" s="250"/>
      <c r="D192" s="247" t="s">
        <v>127</v>
      </c>
      <c r="E192" s="252" t="s">
        <v>1</v>
      </c>
      <c r="F192" s="253" t="s">
        <v>343</v>
      </c>
      <c r="G192" s="250"/>
      <c r="H192" s="254">
        <v>39.344999999999999</v>
      </c>
      <c r="I192" s="94"/>
      <c r="J192" s="250"/>
      <c r="K192" s="250"/>
      <c r="L192" s="92"/>
      <c r="M192" s="95"/>
      <c r="N192" s="96"/>
      <c r="O192" s="96"/>
      <c r="P192" s="96"/>
      <c r="Q192" s="96"/>
      <c r="R192" s="96"/>
      <c r="S192" s="96"/>
      <c r="T192" s="97"/>
      <c r="AT192" s="93" t="s">
        <v>127</v>
      </c>
      <c r="AU192" s="93" t="s">
        <v>85</v>
      </c>
      <c r="AV192" s="13" t="s">
        <v>87</v>
      </c>
      <c r="AW192" s="13" t="s">
        <v>33</v>
      </c>
      <c r="AX192" s="13" t="s">
        <v>85</v>
      </c>
      <c r="AY192" s="93" t="s">
        <v>120</v>
      </c>
    </row>
    <row r="193" spans="1:65" s="2" customFormat="1" ht="16.5" customHeight="1">
      <c r="A193" s="136"/>
      <c r="B193" s="137"/>
      <c r="C193" s="239" t="s">
        <v>209</v>
      </c>
      <c r="D193" s="239" t="s">
        <v>121</v>
      </c>
      <c r="E193" s="240" t="s">
        <v>344</v>
      </c>
      <c r="F193" s="241" t="s">
        <v>345</v>
      </c>
      <c r="G193" s="242" t="s">
        <v>201</v>
      </c>
      <c r="H193" s="243">
        <v>186</v>
      </c>
      <c r="I193" s="79">
        <v>0</v>
      </c>
      <c r="J193" s="244">
        <f>ROUND(I193*H193,2)</f>
        <v>0</v>
      </c>
      <c r="K193" s="241" t="s">
        <v>125</v>
      </c>
      <c r="L193" s="22"/>
      <c r="M193" s="80" t="s">
        <v>1</v>
      </c>
      <c r="N193" s="81" t="s">
        <v>42</v>
      </c>
      <c r="O193" s="32"/>
      <c r="P193" s="82">
        <f>O193*H193</f>
        <v>0</v>
      </c>
      <c r="Q193" s="82">
        <v>0</v>
      </c>
      <c r="R193" s="82">
        <f>Q193*H193</f>
        <v>0</v>
      </c>
      <c r="S193" s="82">
        <v>0</v>
      </c>
      <c r="T193" s="83">
        <f>S193*H193</f>
        <v>0</v>
      </c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R193" s="84" t="s">
        <v>119</v>
      </c>
      <c r="AT193" s="84" t="s">
        <v>121</v>
      </c>
      <c r="AU193" s="84" t="s">
        <v>85</v>
      </c>
      <c r="AY193" s="16" t="s">
        <v>120</v>
      </c>
      <c r="BE193" s="85">
        <f>IF(N193="základní",J193,0)</f>
        <v>0</v>
      </c>
      <c r="BF193" s="85">
        <f>IF(N193="snížená",J193,0)</f>
        <v>0</v>
      </c>
      <c r="BG193" s="85">
        <f>IF(N193="zákl. přenesená",J193,0)</f>
        <v>0</v>
      </c>
      <c r="BH193" s="85">
        <f>IF(N193="sníž. přenesená",J193,0)</f>
        <v>0</v>
      </c>
      <c r="BI193" s="85">
        <f>IF(N193="nulová",J193,0)</f>
        <v>0</v>
      </c>
      <c r="BJ193" s="16" t="s">
        <v>85</v>
      </c>
      <c r="BK193" s="85">
        <f>ROUND(I193*H193,2)</f>
        <v>0</v>
      </c>
      <c r="BL193" s="16" t="s">
        <v>119</v>
      </c>
      <c r="BM193" s="84" t="s">
        <v>346</v>
      </c>
    </row>
    <row r="194" spans="1:65" s="13" customFormat="1">
      <c r="A194" s="250"/>
      <c r="B194" s="251"/>
      <c r="C194" s="250"/>
      <c r="D194" s="247" t="s">
        <v>127</v>
      </c>
      <c r="E194" s="252" t="s">
        <v>1</v>
      </c>
      <c r="F194" s="253" t="s">
        <v>347</v>
      </c>
      <c r="G194" s="250"/>
      <c r="H194" s="254">
        <v>186</v>
      </c>
      <c r="I194" s="94"/>
      <c r="J194" s="250"/>
      <c r="K194" s="250"/>
      <c r="L194" s="92"/>
      <c r="M194" s="95"/>
      <c r="N194" s="96"/>
      <c r="O194" s="96"/>
      <c r="P194" s="96"/>
      <c r="Q194" s="96"/>
      <c r="R194" s="96"/>
      <c r="S194" s="96"/>
      <c r="T194" s="97"/>
      <c r="AT194" s="93" t="s">
        <v>127</v>
      </c>
      <c r="AU194" s="93" t="s">
        <v>85</v>
      </c>
      <c r="AV194" s="13" t="s">
        <v>87</v>
      </c>
      <c r="AW194" s="13" t="s">
        <v>33</v>
      </c>
      <c r="AX194" s="13" t="s">
        <v>85</v>
      </c>
      <c r="AY194" s="93" t="s">
        <v>120</v>
      </c>
    </row>
    <row r="195" spans="1:65" s="2" customFormat="1" ht="16.5" customHeight="1">
      <c r="A195" s="136"/>
      <c r="B195" s="137"/>
      <c r="C195" s="239" t="s">
        <v>216</v>
      </c>
      <c r="D195" s="239" t="s">
        <v>121</v>
      </c>
      <c r="E195" s="240" t="s">
        <v>348</v>
      </c>
      <c r="F195" s="241" t="s">
        <v>349</v>
      </c>
      <c r="G195" s="242" t="s">
        <v>201</v>
      </c>
      <c r="H195" s="243">
        <v>690</v>
      </c>
      <c r="I195" s="79">
        <v>0</v>
      </c>
      <c r="J195" s="244">
        <f>ROUND(I195*H195,2)</f>
        <v>0</v>
      </c>
      <c r="K195" s="241" t="s">
        <v>125</v>
      </c>
      <c r="L195" s="22"/>
      <c r="M195" s="80" t="s">
        <v>1</v>
      </c>
      <c r="N195" s="81" t="s">
        <v>42</v>
      </c>
      <c r="O195" s="32"/>
      <c r="P195" s="82">
        <f>O195*H195</f>
        <v>0</v>
      </c>
      <c r="Q195" s="82">
        <v>0</v>
      </c>
      <c r="R195" s="82">
        <f>Q195*H195</f>
        <v>0</v>
      </c>
      <c r="S195" s="82">
        <v>0</v>
      </c>
      <c r="T195" s="83">
        <f>S195*H195</f>
        <v>0</v>
      </c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R195" s="84" t="s">
        <v>119</v>
      </c>
      <c r="AT195" s="84" t="s">
        <v>121</v>
      </c>
      <c r="AU195" s="84" t="s">
        <v>85</v>
      </c>
      <c r="AY195" s="16" t="s">
        <v>120</v>
      </c>
      <c r="BE195" s="85">
        <f>IF(N195="základní",J195,0)</f>
        <v>0</v>
      </c>
      <c r="BF195" s="85">
        <f>IF(N195="snížená",J195,0)</f>
        <v>0</v>
      </c>
      <c r="BG195" s="85">
        <f>IF(N195="zákl. přenesená",J195,0)</f>
        <v>0</v>
      </c>
      <c r="BH195" s="85">
        <f>IF(N195="sníž. přenesená",J195,0)</f>
        <v>0</v>
      </c>
      <c r="BI195" s="85">
        <f>IF(N195="nulová",J195,0)</f>
        <v>0</v>
      </c>
      <c r="BJ195" s="16" t="s">
        <v>85</v>
      </c>
      <c r="BK195" s="85">
        <f>ROUND(I195*H195,2)</f>
        <v>0</v>
      </c>
      <c r="BL195" s="16" t="s">
        <v>119</v>
      </c>
      <c r="BM195" s="84" t="s">
        <v>350</v>
      </c>
    </row>
    <row r="196" spans="1:65" s="13" customFormat="1">
      <c r="A196" s="250"/>
      <c r="B196" s="251"/>
      <c r="C196" s="250"/>
      <c r="D196" s="247" t="s">
        <v>127</v>
      </c>
      <c r="E196" s="252" t="s">
        <v>1</v>
      </c>
      <c r="F196" s="253" t="s">
        <v>351</v>
      </c>
      <c r="G196" s="250"/>
      <c r="H196" s="254">
        <v>690</v>
      </c>
      <c r="I196" s="94"/>
      <c r="J196" s="250"/>
      <c r="K196" s="250"/>
      <c r="L196" s="92"/>
      <c r="M196" s="95"/>
      <c r="N196" s="96"/>
      <c r="O196" s="96"/>
      <c r="P196" s="96"/>
      <c r="Q196" s="96"/>
      <c r="R196" s="96"/>
      <c r="S196" s="96"/>
      <c r="T196" s="97"/>
      <c r="AT196" s="93" t="s">
        <v>127</v>
      </c>
      <c r="AU196" s="93" t="s">
        <v>85</v>
      </c>
      <c r="AV196" s="13" t="s">
        <v>87</v>
      </c>
      <c r="AW196" s="13" t="s">
        <v>33</v>
      </c>
      <c r="AX196" s="13" t="s">
        <v>85</v>
      </c>
      <c r="AY196" s="93" t="s">
        <v>120</v>
      </c>
    </row>
    <row r="197" spans="1:65" s="2" customFormat="1" ht="16.5" customHeight="1">
      <c r="A197" s="136"/>
      <c r="B197" s="137"/>
      <c r="C197" s="239" t="s">
        <v>220</v>
      </c>
      <c r="D197" s="239" t="s">
        <v>121</v>
      </c>
      <c r="E197" s="240" t="s">
        <v>352</v>
      </c>
      <c r="F197" s="241" t="s">
        <v>353</v>
      </c>
      <c r="G197" s="242" t="s">
        <v>201</v>
      </c>
      <c r="H197" s="243">
        <v>192</v>
      </c>
      <c r="I197" s="79">
        <v>0</v>
      </c>
      <c r="J197" s="244">
        <f>ROUND(I197*H197,2)</f>
        <v>0</v>
      </c>
      <c r="K197" s="241" t="s">
        <v>125</v>
      </c>
      <c r="L197" s="22"/>
      <c r="M197" s="80" t="s">
        <v>1</v>
      </c>
      <c r="N197" s="81" t="s">
        <v>42</v>
      </c>
      <c r="O197" s="32"/>
      <c r="P197" s="82">
        <f>O197*H197</f>
        <v>0</v>
      </c>
      <c r="Q197" s="82">
        <v>0</v>
      </c>
      <c r="R197" s="82">
        <f>Q197*H197</f>
        <v>0</v>
      </c>
      <c r="S197" s="82">
        <v>0</v>
      </c>
      <c r="T197" s="83">
        <f>S197*H197</f>
        <v>0</v>
      </c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R197" s="84" t="s">
        <v>119</v>
      </c>
      <c r="AT197" s="84" t="s">
        <v>121</v>
      </c>
      <c r="AU197" s="84" t="s">
        <v>85</v>
      </c>
      <c r="AY197" s="16" t="s">
        <v>120</v>
      </c>
      <c r="BE197" s="85">
        <f>IF(N197="základní",J197,0)</f>
        <v>0</v>
      </c>
      <c r="BF197" s="85">
        <f>IF(N197="snížená",J197,0)</f>
        <v>0</v>
      </c>
      <c r="BG197" s="85">
        <f>IF(N197="zákl. přenesená",J197,0)</f>
        <v>0</v>
      </c>
      <c r="BH197" s="85">
        <f>IF(N197="sníž. přenesená",J197,0)</f>
        <v>0</v>
      </c>
      <c r="BI197" s="85">
        <f>IF(N197="nulová",J197,0)</f>
        <v>0</v>
      </c>
      <c r="BJ197" s="16" t="s">
        <v>85</v>
      </c>
      <c r="BK197" s="85">
        <f>ROUND(I197*H197,2)</f>
        <v>0</v>
      </c>
      <c r="BL197" s="16" t="s">
        <v>119</v>
      </c>
      <c r="BM197" s="84" t="s">
        <v>354</v>
      </c>
    </row>
    <row r="198" spans="1:65" s="13" customFormat="1">
      <c r="A198" s="250"/>
      <c r="B198" s="251"/>
      <c r="C198" s="250"/>
      <c r="D198" s="247" t="s">
        <v>127</v>
      </c>
      <c r="E198" s="252" t="s">
        <v>1</v>
      </c>
      <c r="F198" s="253" t="s">
        <v>355</v>
      </c>
      <c r="G198" s="250"/>
      <c r="H198" s="254">
        <v>192</v>
      </c>
      <c r="I198" s="94"/>
      <c r="J198" s="250"/>
      <c r="K198" s="250"/>
      <c r="L198" s="92"/>
      <c r="M198" s="95"/>
      <c r="N198" s="96"/>
      <c r="O198" s="96"/>
      <c r="P198" s="96"/>
      <c r="Q198" s="96"/>
      <c r="R198" s="96"/>
      <c r="S198" s="96"/>
      <c r="T198" s="97"/>
      <c r="AT198" s="93" t="s">
        <v>127</v>
      </c>
      <c r="AU198" s="93" t="s">
        <v>85</v>
      </c>
      <c r="AV198" s="13" t="s">
        <v>87</v>
      </c>
      <c r="AW198" s="13" t="s">
        <v>33</v>
      </c>
      <c r="AX198" s="13" t="s">
        <v>85</v>
      </c>
      <c r="AY198" s="93" t="s">
        <v>120</v>
      </c>
    </row>
    <row r="199" spans="1:65" s="2" customFormat="1" ht="16.5" customHeight="1">
      <c r="A199" s="136"/>
      <c r="B199" s="137"/>
      <c r="C199" s="239" t="s">
        <v>7</v>
      </c>
      <c r="D199" s="255" t="s">
        <v>121</v>
      </c>
      <c r="E199" s="240" t="s">
        <v>356</v>
      </c>
      <c r="F199" s="241" t="s">
        <v>357</v>
      </c>
      <c r="G199" s="242" t="s">
        <v>212</v>
      </c>
      <c r="H199" s="243">
        <v>34.5</v>
      </c>
      <c r="I199" s="79">
        <v>0</v>
      </c>
      <c r="J199" s="244">
        <f>ROUND(I199*H199,2)</f>
        <v>0</v>
      </c>
      <c r="K199" s="241" t="s">
        <v>125</v>
      </c>
      <c r="L199" s="22"/>
      <c r="M199" s="80" t="s">
        <v>1</v>
      </c>
      <c r="N199" s="81" t="s">
        <v>42</v>
      </c>
      <c r="O199" s="32"/>
      <c r="P199" s="82">
        <f>O199*H199</f>
        <v>0</v>
      </c>
      <c r="Q199" s="82">
        <v>0</v>
      </c>
      <c r="R199" s="82">
        <f>Q199*H199</f>
        <v>0</v>
      </c>
      <c r="S199" s="82">
        <v>0</v>
      </c>
      <c r="T199" s="83">
        <f>S199*H199</f>
        <v>0</v>
      </c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R199" s="84" t="s">
        <v>119</v>
      </c>
      <c r="AT199" s="84" t="s">
        <v>121</v>
      </c>
      <c r="AU199" s="84" t="s">
        <v>85</v>
      </c>
      <c r="AY199" s="16" t="s">
        <v>120</v>
      </c>
      <c r="BE199" s="85">
        <f>IF(N199="základní",J199,0)</f>
        <v>0</v>
      </c>
      <c r="BF199" s="85">
        <f>IF(N199="snížená",J199,0)</f>
        <v>0</v>
      </c>
      <c r="BG199" s="85">
        <f>IF(N199="zákl. přenesená",J199,0)</f>
        <v>0</v>
      </c>
      <c r="BH199" s="85">
        <f>IF(N199="sníž. přenesená",J199,0)</f>
        <v>0</v>
      </c>
      <c r="BI199" s="85">
        <f>IF(N199="nulová",J199,0)</f>
        <v>0</v>
      </c>
      <c r="BJ199" s="16" t="s">
        <v>85</v>
      </c>
      <c r="BK199" s="85">
        <f>ROUND(I199*H199,2)</f>
        <v>0</v>
      </c>
      <c r="BL199" s="16" t="s">
        <v>119</v>
      </c>
      <c r="BM199" s="84" t="s">
        <v>358</v>
      </c>
    </row>
    <row r="200" spans="1:65" s="13" customFormat="1">
      <c r="A200" s="250"/>
      <c r="B200" s="251"/>
      <c r="C200" s="250"/>
      <c r="D200" s="247" t="s">
        <v>127</v>
      </c>
      <c r="E200" s="252" t="s">
        <v>1</v>
      </c>
      <c r="F200" s="253" t="s">
        <v>359</v>
      </c>
      <c r="G200" s="250"/>
      <c r="H200" s="254">
        <v>34.5</v>
      </c>
      <c r="I200" s="94"/>
      <c r="J200" s="250"/>
      <c r="K200" s="250"/>
      <c r="L200" s="92"/>
      <c r="M200" s="95"/>
      <c r="N200" s="96"/>
      <c r="O200" s="96"/>
      <c r="P200" s="96"/>
      <c r="Q200" s="96"/>
      <c r="R200" s="96"/>
      <c r="S200" s="96"/>
      <c r="T200" s="97"/>
      <c r="AT200" s="93" t="s">
        <v>127</v>
      </c>
      <c r="AU200" s="93" t="s">
        <v>85</v>
      </c>
      <c r="AV200" s="13" t="s">
        <v>87</v>
      </c>
      <c r="AW200" s="13" t="s">
        <v>33</v>
      </c>
      <c r="AX200" s="13" t="s">
        <v>85</v>
      </c>
      <c r="AY200" s="93" t="s">
        <v>120</v>
      </c>
    </row>
    <row r="201" spans="1:65" s="2" customFormat="1" ht="16.5" customHeight="1">
      <c r="A201" s="136"/>
      <c r="B201" s="137"/>
      <c r="C201" s="239" t="s">
        <v>229</v>
      </c>
      <c r="D201" s="255" t="s">
        <v>121</v>
      </c>
      <c r="E201" s="240" t="s">
        <v>360</v>
      </c>
      <c r="F201" s="241" t="s">
        <v>361</v>
      </c>
      <c r="G201" s="242" t="s">
        <v>212</v>
      </c>
      <c r="H201" s="243">
        <v>44.1</v>
      </c>
      <c r="I201" s="79">
        <v>0</v>
      </c>
      <c r="J201" s="244">
        <f>ROUND(I201*H201,2)</f>
        <v>0</v>
      </c>
      <c r="K201" s="241" t="s">
        <v>125</v>
      </c>
      <c r="L201" s="22"/>
      <c r="M201" s="80" t="s">
        <v>1</v>
      </c>
      <c r="N201" s="81" t="s">
        <v>42</v>
      </c>
      <c r="O201" s="32"/>
      <c r="P201" s="82">
        <f>O201*H201</f>
        <v>0</v>
      </c>
      <c r="Q201" s="82">
        <v>0</v>
      </c>
      <c r="R201" s="82">
        <f>Q201*H201</f>
        <v>0</v>
      </c>
      <c r="S201" s="82">
        <v>0</v>
      </c>
      <c r="T201" s="83">
        <f>S201*H201</f>
        <v>0</v>
      </c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R201" s="84" t="s">
        <v>119</v>
      </c>
      <c r="AT201" s="84" t="s">
        <v>121</v>
      </c>
      <c r="AU201" s="84" t="s">
        <v>85</v>
      </c>
      <c r="AY201" s="16" t="s">
        <v>120</v>
      </c>
      <c r="BE201" s="85">
        <f>IF(N201="základní",J201,0)</f>
        <v>0</v>
      </c>
      <c r="BF201" s="85">
        <f>IF(N201="snížená",J201,0)</f>
        <v>0</v>
      </c>
      <c r="BG201" s="85">
        <f>IF(N201="zákl. přenesená",J201,0)</f>
        <v>0</v>
      </c>
      <c r="BH201" s="85">
        <f>IF(N201="sníž. přenesená",J201,0)</f>
        <v>0</v>
      </c>
      <c r="BI201" s="85">
        <f>IF(N201="nulová",J201,0)</f>
        <v>0</v>
      </c>
      <c r="BJ201" s="16" t="s">
        <v>85</v>
      </c>
      <c r="BK201" s="85">
        <f>ROUND(I201*H201,2)</f>
        <v>0</v>
      </c>
      <c r="BL201" s="16" t="s">
        <v>119</v>
      </c>
      <c r="BM201" s="84" t="s">
        <v>362</v>
      </c>
    </row>
    <row r="202" spans="1:65" s="13" customFormat="1">
      <c r="A202" s="250"/>
      <c r="B202" s="251"/>
      <c r="C202" s="250"/>
      <c r="D202" s="247" t="s">
        <v>127</v>
      </c>
      <c r="E202" s="252" t="s">
        <v>1</v>
      </c>
      <c r="F202" s="253" t="s">
        <v>359</v>
      </c>
      <c r="G202" s="250"/>
      <c r="H202" s="254">
        <v>34.5</v>
      </c>
      <c r="I202" s="94"/>
      <c r="J202" s="250"/>
      <c r="K202" s="250"/>
      <c r="L202" s="92"/>
      <c r="M202" s="95"/>
      <c r="N202" s="96"/>
      <c r="O202" s="96"/>
      <c r="P202" s="96"/>
      <c r="Q202" s="96"/>
      <c r="R202" s="96"/>
      <c r="S202" s="96"/>
      <c r="T202" s="97"/>
      <c r="AT202" s="93" t="s">
        <v>127</v>
      </c>
      <c r="AU202" s="93" t="s">
        <v>85</v>
      </c>
      <c r="AV202" s="13" t="s">
        <v>87</v>
      </c>
      <c r="AW202" s="13" t="s">
        <v>33</v>
      </c>
      <c r="AX202" s="13" t="s">
        <v>77</v>
      </c>
      <c r="AY202" s="93" t="s">
        <v>120</v>
      </c>
    </row>
    <row r="203" spans="1:65" s="13" customFormat="1">
      <c r="A203" s="250"/>
      <c r="B203" s="251"/>
      <c r="C203" s="250"/>
      <c r="D203" s="247" t="s">
        <v>127</v>
      </c>
      <c r="E203" s="252" t="s">
        <v>1</v>
      </c>
      <c r="F203" s="253" t="s">
        <v>363</v>
      </c>
      <c r="G203" s="250"/>
      <c r="H203" s="254">
        <v>9.6</v>
      </c>
      <c r="I203" s="94"/>
      <c r="J203" s="250"/>
      <c r="K203" s="250"/>
      <c r="L203" s="92"/>
      <c r="M203" s="95"/>
      <c r="N203" s="96"/>
      <c r="O203" s="96"/>
      <c r="P203" s="96"/>
      <c r="Q203" s="96"/>
      <c r="R203" s="96"/>
      <c r="S203" s="96"/>
      <c r="T203" s="97"/>
      <c r="AT203" s="93" t="s">
        <v>127</v>
      </c>
      <c r="AU203" s="93" t="s">
        <v>85</v>
      </c>
      <c r="AV203" s="13" t="s">
        <v>87</v>
      </c>
      <c r="AW203" s="13" t="s">
        <v>33</v>
      </c>
      <c r="AX203" s="13" t="s">
        <v>77</v>
      </c>
      <c r="AY203" s="93" t="s">
        <v>120</v>
      </c>
    </row>
    <row r="204" spans="1:65" s="14" customFormat="1">
      <c r="A204" s="257"/>
      <c r="B204" s="258"/>
      <c r="C204" s="257"/>
      <c r="D204" s="247" t="s">
        <v>127</v>
      </c>
      <c r="E204" s="259" t="s">
        <v>1</v>
      </c>
      <c r="F204" s="260" t="s">
        <v>265</v>
      </c>
      <c r="G204" s="257"/>
      <c r="H204" s="261">
        <v>44.1</v>
      </c>
      <c r="I204" s="103"/>
      <c r="J204" s="257"/>
      <c r="K204" s="257"/>
      <c r="L204" s="101"/>
      <c r="M204" s="104"/>
      <c r="N204" s="105"/>
      <c r="O204" s="105"/>
      <c r="P204" s="105"/>
      <c r="Q204" s="105"/>
      <c r="R204" s="105"/>
      <c r="S204" s="105"/>
      <c r="T204" s="106"/>
      <c r="AT204" s="102" t="s">
        <v>127</v>
      </c>
      <c r="AU204" s="102" t="s">
        <v>85</v>
      </c>
      <c r="AV204" s="14" t="s">
        <v>119</v>
      </c>
      <c r="AW204" s="14" t="s">
        <v>33</v>
      </c>
      <c r="AX204" s="14" t="s">
        <v>85</v>
      </c>
      <c r="AY204" s="102" t="s">
        <v>120</v>
      </c>
    </row>
    <row r="205" spans="1:65" s="2" customFormat="1" ht="16.5" customHeight="1">
      <c r="A205" s="136"/>
      <c r="B205" s="137"/>
      <c r="C205" s="239" t="s">
        <v>233</v>
      </c>
      <c r="D205" s="255" t="s">
        <v>121</v>
      </c>
      <c r="E205" s="240" t="s">
        <v>364</v>
      </c>
      <c r="F205" s="241" t="s">
        <v>365</v>
      </c>
      <c r="G205" s="242" t="s">
        <v>212</v>
      </c>
      <c r="H205" s="243">
        <v>9.3000000000000007</v>
      </c>
      <c r="I205" s="79">
        <v>0</v>
      </c>
      <c r="J205" s="244">
        <f>ROUND(I205*H205,2)</f>
        <v>0</v>
      </c>
      <c r="K205" s="241" t="s">
        <v>125</v>
      </c>
      <c r="L205" s="22"/>
      <c r="M205" s="80" t="s">
        <v>1</v>
      </c>
      <c r="N205" s="81" t="s">
        <v>42</v>
      </c>
      <c r="O205" s="32"/>
      <c r="P205" s="82">
        <f>O205*H205</f>
        <v>0</v>
      </c>
      <c r="Q205" s="82">
        <v>0</v>
      </c>
      <c r="R205" s="82">
        <f>Q205*H205</f>
        <v>0</v>
      </c>
      <c r="S205" s="82">
        <v>0</v>
      </c>
      <c r="T205" s="83">
        <f>S205*H205</f>
        <v>0</v>
      </c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R205" s="84" t="s">
        <v>119</v>
      </c>
      <c r="AT205" s="84" t="s">
        <v>121</v>
      </c>
      <c r="AU205" s="84" t="s">
        <v>85</v>
      </c>
      <c r="AY205" s="16" t="s">
        <v>120</v>
      </c>
      <c r="BE205" s="85">
        <f>IF(N205="základní",J205,0)</f>
        <v>0</v>
      </c>
      <c r="BF205" s="85">
        <f>IF(N205="snížená",J205,0)</f>
        <v>0</v>
      </c>
      <c r="BG205" s="85">
        <f>IF(N205="zákl. přenesená",J205,0)</f>
        <v>0</v>
      </c>
      <c r="BH205" s="85">
        <f>IF(N205="sníž. přenesená",J205,0)</f>
        <v>0</v>
      </c>
      <c r="BI205" s="85">
        <f>IF(N205="nulová",J205,0)</f>
        <v>0</v>
      </c>
      <c r="BJ205" s="16" t="s">
        <v>85</v>
      </c>
      <c r="BK205" s="85">
        <f>ROUND(I205*H205,2)</f>
        <v>0</v>
      </c>
      <c r="BL205" s="16" t="s">
        <v>119</v>
      </c>
      <c r="BM205" s="84" t="s">
        <v>366</v>
      </c>
    </row>
    <row r="206" spans="1:65" s="13" customFormat="1">
      <c r="A206" s="250"/>
      <c r="B206" s="251"/>
      <c r="C206" s="250"/>
      <c r="D206" s="247" t="s">
        <v>127</v>
      </c>
      <c r="E206" s="252" t="s">
        <v>1</v>
      </c>
      <c r="F206" s="253" t="s">
        <v>367</v>
      </c>
      <c r="G206" s="250"/>
      <c r="H206" s="254">
        <v>9.3000000000000007</v>
      </c>
      <c r="I206" s="94"/>
      <c r="J206" s="250"/>
      <c r="K206" s="250"/>
      <c r="L206" s="92"/>
      <c r="M206" s="95"/>
      <c r="N206" s="96"/>
      <c r="O206" s="96"/>
      <c r="P206" s="96"/>
      <c r="Q206" s="96"/>
      <c r="R206" s="96"/>
      <c r="S206" s="96"/>
      <c r="T206" s="97"/>
      <c r="AT206" s="93" t="s">
        <v>127</v>
      </c>
      <c r="AU206" s="93" t="s">
        <v>85</v>
      </c>
      <c r="AV206" s="13" t="s">
        <v>87</v>
      </c>
      <c r="AW206" s="13" t="s">
        <v>33</v>
      </c>
      <c r="AX206" s="13" t="s">
        <v>85</v>
      </c>
      <c r="AY206" s="93" t="s">
        <v>120</v>
      </c>
    </row>
    <row r="207" spans="1:65" s="11" customFormat="1" ht="25.9" customHeight="1">
      <c r="A207" s="234"/>
      <c r="B207" s="235"/>
      <c r="C207" s="234"/>
      <c r="D207" s="236" t="s">
        <v>76</v>
      </c>
      <c r="E207" s="237" t="s">
        <v>152</v>
      </c>
      <c r="F207" s="237" t="s">
        <v>368</v>
      </c>
      <c r="G207" s="234"/>
      <c r="H207" s="234"/>
      <c r="I207" s="72"/>
      <c r="J207" s="238">
        <f>BK207</f>
        <v>0</v>
      </c>
      <c r="K207" s="234"/>
      <c r="L207" s="70"/>
      <c r="M207" s="73"/>
      <c r="N207" s="74"/>
      <c r="O207" s="74"/>
      <c r="P207" s="75">
        <f>SUM(P208:P235)</f>
        <v>0</v>
      </c>
      <c r="Q207" s="74"/>
      <c r="R207" s="75">
        <f>SUM(R208:R235)</f>
        <v>0</v>
      </c>
      <c r="S207" s="74"/>
      <c r="T207" s="76">
        <f>SUM(T208:T235)</f>
        <v>0</v>
      </c>
      <c r="AR207" s="71" t="s">
        <v>85</v>
      </c>
      <c r="AT207" s="77" t="s">
        <v>76</v>
      </c>
      <c r="AU207" s="77" t="s">
        <v>77</v>
      </c>
      <c r="AY207" s="71" t="s">
        <v>120</v>
      </c>
      <c r="BK207" s="78">
        <f>SUM(BK208:BK235)</f>
        <v>0</v>
      </c>
    </row>
    <row r="208" spans="1:65" s="2" customFormat="1" ht="16.5" customHeight="1">
      <c r="A208" s="136"/>
      <c r="B208" s="137"/>
      <c r="C208" s="239" t="s">
        <v>237</v>
      </c>
      <c r="D208" s="239" t="s">
        <v>121</v>
      </c>
      <c r="E208" s="240" t="s">
        <v>369</v>
      </c>
      <c r="F208" s="241" t="s">
        <v>370</v>
      </c>
      <c r="G208" s="242" t="s">
        <v>201</v>
      </c>
      <c r="H208" s="243">
        <v>297.77199999999999</v>
      </c>
      <c r="I208" s="79">
        <v>0</v>
      </c>
      <c r="J208" s="244">
        <f>ROUND(I208*H208,2)</f>
        <v>0</v>
      </c>
      <c r="K208" s="241" t="s">
        <v>125</v>
      </c>
      <c r="L208" s="22"/>
      <c r="M208" s="80" t="s">
        <v>1</v>
      </c>
      <c r="N208" s="81" t="s">
        <v>42</v>
      </c>
      <c r="O208" s="32"/>
      <c r="P208" s="82">
        <f>O208*H208</f>
        <v>0</v>
      </c>
      <c r="Q208" s="82">
        <v>0</v>
      </c>
      <c r="R208" s="82">
        <f>Q208*H208</f>
        <v>0</v>
      </c>
      <c r="S208" s="82">
        <v>0</v>
      </c>
      <c r="T208" s="83">
        <f>S208*H208</f>
        <v>0</v>
      </c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R208" s="84" t="s">
        <v>119</v>
      </c>
      <c r="AT208" s="84" t="s">
        <v>121</v>
      </c>
      <c r="AU208" s="84" t="s">
        <v>85</v>
      </c>
      <c r="AY208" s="16" t="s">
        <v>120</v>
      </c>
      <c r="BE208" s="85">
        <f>IF(N208="základní",J208,0)</f>
        <v>0</v>
      </c>
      <c r="BF208" s="85">
        <f>IF(N208="snížená",J208,0)</f>
        <v>0</v>
      </c>
      <c r="BG208" s="85">
        <f>IF(N208="zákl. přenesená",J208,0)</f>
        <v>0</v>
      </c>
      <c r="BH208" s="85">
        <f>IF(N208="sníž. přenesená",J208,0)</f>
        <v>0</v>
      </c>
      <c r="BI208" s="85">
        <f>IF(N208="nulová",J208,0)</f>
        <v>0</v>
      </c>
      <c r="BJ208" s="16" t="s">
        <v>85</v>
      </c>
      <c r="BK208" s="85">
        <f>ROUND(I208*H208,2)</f>
        <v>0</v>
      </c>
      <c r="BL208" s="16" t="s">
        <v>119</v>
      </c>
      <c r="BM208" s="84" t="s">
        <v>371</v>
      </c>
    </row>
    <row r="209" spans="1:65" s="12" customFormat="1">
      <c r="A209" s="245"/>
      <c r="B209" s="246"/>
      <c r="C209" s="245"/>
      <c r="D209" s="247" t="s">
        <v>127</v>
      </c>
      <c r="E209" s="248" t="s">
        <v>1</v>
      </c>
      <c r="F209" s="249" t="s">
        <v>372</v>
      </c>
      <c r="G209" s="245"/>
      <c r="H209" s="248" t="s">
        <v>1</v>
      </c>
      <c r="I209" s="88"/>
      <c r="J209" s="245"/>
      <c r="K209" s="245"/>
      <c r="L209" s="86"/>
      <c r="M209" s="89"/>
      <c r="N209" s="90"/>
      <c r="O209" s="90"/>
      <c r="P209" s="90"/>
      <c r="Q209" s="90"/>
      <c r="R209" s="90"/>
      <c r="S209" s="90"/>
      <c r="T209" s="91"/>
      <c r="AT209" s="87" t="s">
        <v>127</v>
      </c>
      <c r="AU209" s="87" t="s">
        <v>85</v>
      </c>
      <c r="AV209" s="12" t="s">
        <v>85</v>
      </c>
      <c r="AW209" s="12" t="s">
        <v>33</v>
      </c>
      <c r="AX209" s="12" t="s">
        <v>77</v>
      </c>
      <c r="AY209" s="87" t="s">
        <v>120</v>
      </c>
    </row>
    <row r="210" spans="1:65" s="13" customFormat="1">
      <c r="A210" s="250"/>
      <c r="B210" s="251"/>
      <c r="C210" s="250"/>
      <c r="D210" s="247" t="s">
        <v>127</v>
      </c>
      <c r="E210" s="252" t="s">
        <v>1</v>
      </c>
      <c r="F210" s="253" t="s">
        <v>373</v>
      </c>
      <c r="G210" s="250"/>
      <c r="H210" s="254">
        <v>552</v>
      </c>
      <c r="I210" s="94"/>
      <c r="J210" s="250"/>
      <c r="K210" s="250"/>
      <c r="L210" s="92"/>
      <c r="M210" s="95"/>
      <c r="N210" s="96"/>
      <c r="O210" s="96"/>
      <c r="P210" s="96"/>
      <c r="Q210" s="96"/>
      <c r="R210" s="96"/>
      <c r="S210" s="96"/>
      <c r="T210" s="97"/>
      <c r="AT210" s="93" t="s">
        <v>127</v>
      </c>
      <c r="AU210" s="93" t="s">
        <v>85</v>
      </c>
      <c r="AV210" s="13" t="s">
        <v>87</v>
      </c>
      <c r="AW210" s="13" t="s">
        <v>33</v>
      </c>
      <c r="AX210" s="13" t="s">
        <v>77</v>
      </c>
      <c r="AY210" s="93" t="s">
        <v>120</v>
      </c>
    </row>
    <row r="211" spans="1:65" s="13" customFormat="1">
      <c r="A211" s="250"/>
      <c r="B211" s="251"/>
      <c r="C211" s="250"/>
      <c r="D211" s="247" t="s">
        <v>127</v>
      </c>
      <c r="E211" s="252" t="s">
        <v>1</v>
      </c>
      <c r="F211" s="253" t="s">
        <v>374</v>
      </c>
      <c r="G211" s="250"/>
      <c r="H211" s="254">
        <v>94.953999999999994</v>
      </c>
      <c r="I211" s="94"/>
      <c r="J211" s="250"/>
      <c r="K211" s="250"/>
      <c r="L211" s="92"/>
      <c r="M211" s="95"/>
      <c r="N211" s="96"/>
      <c r="O211" s="96"/>
      <c r="P211" s="96"/>
      <c r="Q211" s="96"/>
      <c r="R211" s="96"/>
      <c r="S211" s="96"/>
      <c r="T211" s="97"/>
      <c r="AT211" s="93" t="s">
        <v>127</v>
      </c>
      <c r="AU211" s="93" t="s">
        <v>85</v>
      </c>
      <c r="AV211" s="13" t="s">
        <v>87</v>
      </c>
      <c r="AW211" s="13" t="s">
        <v>33</v>
      </c>
      <c r="AX211" s="13" t="s">
        <v>77</v>
      </c>
      <c r="AY211" s="93" t="s">
        <v>120</v>
      </c>
    </row>
    <row r="212" spans="1:65" s="13" customFormat="1">
      <c r="A212" s="250"/>
      <c r="B212" s="251"/>
      <c r="C212" s="250"/>
      <c r="D212" s="247" t="s">
        <v>127</v>
      </c>
      <c r="E212" s="252" t="s">
        <v>1</v>
      </c>
      <c r="F212" s="253" t="s">
        <v>375</v>
      </c>
      <c r="G212" s="250"/>
      <c r="H212" s="254">
        <v>17.100000000000001</v>
      </c>
      <c r="I212" s="94"/>
      <c r="J212" s="250"/>
      <c r="K212" s="250"/>
      <c r="L212" s="92"/>
      <c r="M212" s="95"/>
      <c r="N212" s="96"/>
      <c r="O212" s="96"/>
      <c r="P212" s="96"/>
      <c r="Q212" s="96"/>
      <c r="R212" s="96"/>
      <c r="S212" s="96"/>
      <c r="T212" s="97"/>
      <c r="AT212" s="93" t="s">
        <v>127</v>
      </c>
      <c r="AU212" s="93" t="s">
        <v>85</v>
      </c>
      <c r="AV212" s="13" t="s">
        <v>87</v>
      </c>
      <c r="AW212" s="13" t="s">
        <v>33</v>
      </c>
      <c r="AX212" s="13" t="s">
        <v>77</v>
      </c>
      <c r="AY212" s="93" t="s">
        <v>120</v>
      </c>
    </row>
    <row r="213" spans="1:65" s="13" customFormat="1">
      <c r="A213" s="250"/>
      <c r="B213" s="251"/>
      <c r="C213" s="250"/>
      <c r="D213" s="247" t="s">
        <v>127</v>
      </c>
      <c r="E213" s="252" t="s">
        <v>1</v>
      </c>
      <c r="F213" s="253" t="s">
        <v>376</v>
      </c>
      <c r="G213" s="250"/>
      <c r="H213" s="254">
        <v>-366.28199999999998</v>
      </c>
      <c r="I213" s="94"/>
      <c r="J213" s="250"/>
      <c r="K213" s="250"/>
      <c r="L213" s="92"/>
      <c r="M213" s="95"/>
      <c r="N213" s="96"/>
      <c r="O213" s="96"/>
      <c r="P213" s="96"/>
      <c r="Q213" s="96"/>
      <c r="R213" s="96"/>
      <c r="S213" s="96"/>
      <c r="T213" s="97"/>
      <c r="AT213" s="93" t="s">
        <v>127</v>
      </c>
      <c r="AU213" s="93" t="s">
        <v>85</v>
      </c>
      <c r="AV213" s="13" t="s">
        <v>87</v>
      </c>
      <c r="AW213" s="13" t="s">
        <v>33</v>
      </c>
      <c r="AX213" s="13" t="s">
        <v>77</v>
      </c>
      <c r="AY213" s="93" t="s">
        <v>120</v>
      </c>
    </row>
    <row r="214" spans="1:65" s="14" customFormat="1">
      <c r="A214" s="257"/>
      <c r="B214" s="258"/>
      <c r="C214" s="257"/>
      <c r="D214" s="247" t="s">
        <v>127</v>
      </c>
      <c r="E214" s="259" t="s">
        <v>1</v>
      </c>
      <c r="F214" s="260" t="s">
        <v>265</v>
      </c>
      <c r="G214" s="257"/>
      <c r="H214" s="261">
        <v>297.77199999999999</v>
      </c>
      <c r="I214" s="103"/>
      <c r="J214" s="257"/>
      <c r="K214" s="257"/>
      <c r="L214" s="101"/>
      <c r="M214" s="104"/>
      <c r="N214" s="105"/>
      <c r="O214" s="105"/>
      <c r="P214" s="105"/>
      <c r="Q214" s="105"/>
      <c r="R214" s="105"/>
      <c r="S214" s="105"/>
      <c r="T214" s="106"/>
      <c r="AT214" s="102" t="s">
        <v>127</v>
      </c>
      <c r="AU214" s="102" t="s">
        <v>85</v>
      </c>
      <c r="AV214" s="14" t="s">
        <v>119</v>
      </c>
      <c r="AW214" s="14" t="s">
        <v>33</v>
      </c>
      <c r="AX214" s="14" t="s">
        <v>85</v>
      </c>
      <c r="AY214" s="102" t="s">
        <v>120</v>
      </c>
    </row>
    <row r="215" spans="1:65" s="2" customFormat="1" ht="16.5" customHeight="1">
      <c r="A215" s="136"/>
      <c r="B215" s="137"/>
      <c r="C215" s="239" t="s">
        <v>244</v>
      </c>
      <c r="D215" s="239" t="s">
        <v>121</v>
      </c>
      <c r="E215" s="240" t="s">
        <v>377</v>
      </c>
      <c r="F215" s="241" t="s">
        <v>378</v>
      </c>
      <c r="G215" s="242" t="s">
        <v>201</v>
      </c>
      <c r="H215" s="243">
        <v>99.257000000000005</v>
      </c>
      <c r="I215" s="79">
        <v>0</v>
      </c>
      <c r="J215" s="244">
        <f>ROUND(I215*H215,2)</f>
        <v>0</v>
      </c>
      <c r="K215" s="241" t="s">
        <v>125</v>
      </c>
      <c r="L215" s="22"/>
      <c r="M215" s="80" t="s">
        <v>1</v>
      </c>
      <c r="N215" s="81" t="s">
        <v>42</v>
      </c>
      <c r="O215" s="32"/>
      <c r="P215" s="82">
        <f>O215*H215</f>
        <v>0</v>
      </c>
      <c r="Q215" s="82">
        <v>0</v>
      </c>
      <c r="R215" s="82">
        <f>Q215*H215</f>
        <v>0</v>
      </c>
      <c r="S215" s="82">
        <v>0</v>
      </c>
      <c r="T215" s="83">
        <f>S215*H215</f>
        <v>0</v>
      </c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R215" s="84" t="s">
        <v>119</v>
      </c>
      <c r="AT215" s="84" t="s">
        <v>121</v>
      </c>
      <c r="AU215" s="84" t="s">
        <v>85</v>
      </c>
      <c r="AY215" s="16" t="s">
        <v>120</v>
      </c>
      <c r="BE215" s="85">
        <f>IF(N215="základní",J215,0)</f>
        <v>0</v>
      </c>
      <c r="BF215" s="85">
        <f>IF(N215="snížená",J215,0)</f>
        <v>0</v>
      </c>
      <c r="BG215" s="85">
        <f>IF(N215="zákl. přenesená",J215,0)</f>
        <v>0</v>
      </c>
      <c r="BH215" s="85">
        <f>IF(N215="sníž. přenesená",J215,0)</f>
        <v>0</v>
      </c>
      <c r="BI215" s="85">
        <f>IF(N215="nulová",J215,0)</f>
        <v>0</v>
      </c>
      <c r="BJ215" s="16" t="s">
        <v>85</v>
      </c>
      <c r="BK215" s="85">
        <f>ROUND(I215*H215,2)</f>
        <v>0</v>
      </c>
      <c r="BL215" s="16" t="s">
        <v>119</v>
      </c>
      <c r="BM215" s="84" t="s">
        <v>379</v>
      </c>
    </row>
    <row r="216" spans="1:65" s="12" customFormat="1">
      <c r="A216" s="245"/>
      <c r="B216" s="246"/>
      <c r="C216" s="245"/>
      <c r="D216" s="247" t="s">
        <v>127</v>
      </c>
      <c r="E216" s="248" t="s">
        <v>1</v>
      </c>
      <c r="F216" s="249" t="s">
        <v>380</v>
      </c>
      <c r="G216" s="245"/>
      <c r="H216" s="248" t="s">
        <v>1</v>
      </c>
      <c r="I216" s="88"/>
      <c r="J216" s="245"/>
      <c r="K216" s="245"/>
      <c r="L216" s="86"/>
      <c r="M216" s="89"/>
      <c r="N216" s="90"/>
      <c r="O216" s="90"/>
      <c r="P216" s="90"/>
      <c r="Q216" s="90"/>
      <c r="R216" s="90"/>
      <c r="S216" s="90"/>
      <c r="T216" s="91"/>
      <c r="AT216" s="87" t="s">
        <v>127</v>
      </c>
      <c r="AU216" s="87" t="s">
        <v>85</v>
      </c>
      <c r="AV216" s="12" t="s">
        <v>85</v>
      </c>
      <c r="AW216" s="12" t="s">
        <v>33</v>
      </c>
      <c r="AX216" s="12" t="s">
        <v>77</v>
      </c>
      <c r="AY216" s="87" t="s">
        <v>120</v>
      </c>
    </row>
    <row r="217" spans="1:65" s="13" customFormat="1">
      <c r="A217" s="250"/>
      <c r="B217" s="251"/>
      <c r="C217" s="250"/>
      <c r="D217" s="247" t="s">
        <v>127</v>
      </c>
      <c r="E217" s="252" t="s">
        <v>1</v>
      </c>
      <c r="F217" s="253" t="s">
        <v>381</v>
      </c>
      <c r="G217" s="250"/>
      <c r="H217" s="254">
        <v>184</v>
      </c>
      <c r="I217" s="94"/>
      <c r="J217" s="250"/>
      <c r="K217" s="250"/>
      <c r="L217" s="92"/>
      <c r="M217" s="95"/>
      <c r="N217" s="96"/>
      <c r="O217" s="96"/>
      <c r="P217" s="96"/>
      <c r="Q217" s="96"/>
      <c r="R217" s="96"/>
      <c r="S217" s="96"/>
      <c r="T217" s="97"/>
      <c r="AT217" s="93" t="s">
        <v>127</v>
      </c>
      <c r="AU217" s="93" t="s">
        <v>85</v>
      </c>
      <c r="AV217" s="13" t="s">
        <v>87</v>
      </c>
      <c r="AW217" s="13" t="s">
        <v>33</v>
      </c>
      <c r="AX217" s="13" t="s">
        <v>77</v>
      </c>
      <c r="AY217" s="93" t="s">
        <v>120</v>
      </c>
    </row>
    <row r="218" spans="1:65" s="13" customFormat="1">
      <c r="A218" s="250"/>
      <c r="B218" s="251"/>
      <c r="C218" s="250"/>
      <c r="D218" s="247" t="s">
        <v>127</v>
      </c>
      <c r="E218" s="252" t="s">
        <v>1</v>
      </c>
      <c r="F218" s="253" t="s">
        <v>382</v>
      </c>
      <c r="G218" s="250"/>
      <c r="H218" s="254">
        <v>31.651</v>
      </c>
      <c r="I218" s="94"/>
      <c r="J218" s="250"/>
      <c r="K218" s="250"/>
      <c r="L218" s="92"/>
      <c r="M218" s="95"/>
      <c r="N218" s="96"/>
      <c r="O218" s="96"/>
      <c r="P218" s="96"/>
      <c r="Q218" s="96"/>
      <c r="R218" s="96"/>
      <c r="S218" s="96"/>
      <c r="T218" s="97"/>
      <c r="AT218" s="93" t="s">
        <v>127</v>
      </c>
      <c r="AU218" s="93" t="s">
        <v>85</v>
      </c>
      <c r="AV218" s="13" t="s">
        <v>87</v>
      </c>
      <c r="AW218" s="13" t="s">
        <v>33</v>
      </c>
      <c r="AX218" s="13" t="s">
        <v>77</v>
      </c>
      <c r="AY218" s="93" t="s">
        <v>120</v>
      </c>
    </row>
    <row r="219" spans="1:65" s="13" customFormat="1">
      <c r="A219" s="250"/>
      <c r="B219" s="251"/>
      <c r="C219" s="250"/>
      <c r="D219" s="247" t="s">
        <v>127</v>
      </c>
      <c r="E219" s="252" t="s">
        <v>1</v>
      </c>
      <c r="F219" s="253" t="s">
        <v>383</v>
      </c>
      <c r="G219" s="250"/>
      <c r="H219" s="254">
        <v>5.7</v>
      </c>
      <c r="I219" s="94"/>
      <c r="J219" s="250"/>
      <c r="K219" s="250"/>
      <c r="L219" s="92"/>
      <c r="M219" s="95"/>
      <c r="N219" s="96"/>
      <c r="O219" s="96"/>
      <c r="P219" s="96"/>
      <c r="Q219" s="96"/>
      <c r="R219" s="96"/>
      <c r="S219" s="96"/>
      <c r="T219" s="97"/>
      <c r="AT219" s="93" t="s">
        <v>127</v>
      </c>
      <c r="AU219" s="93" t="s">
        <v>85</v>
      </c>
      <c r="AV219" s="13" t="s">
        <v>87</v>
      </c>
      <c r="AW219" s="13" t="s">
        <v>33</v>
      </c>
      <c r="AX219" s="13" t="s">
        <v>77</v>
      </c>
      <c r="AY219" s="93" t="s">
        <v>120</v>
      </c>
    </row>
    <row r="220" spans="1:65" s="13" customFormat="1">
      <c r="A220" s="250"/>
      <c r="B220" s="251"/>
      <c r="C220" s="250"/>
      <c r="D220" s="247" t="s">
        <v>127</v>
      </c>
      <c r="E220" s="252" t="s">
        <v>1</v>
      </c>
      <c r="F220" s="253" t="s">
        <v>384</v>
      </c>
      <c r="G220" s="250"/>
      <c r="H220" s="254">
        <v>-122.09399999999999</v>
      </c>
      <c r="I220" s="94"/>
      <c r="J220" s="250"/>
      <c r="K220" s="250"/>
      <c r="L220" s="92"/>
      <c r="M220" s="95"/>
      <c r="N220" s="96"/>
      <c r="O220" s="96"/>
      <c r="P220" s="96"/>
      <c r="Q220" s="96"/>
      <c r="R220" s="96"/>
      <c r="S220" s="96"/>
      <c r="T220" s="97"/>
      <c r="AT220" s="93" t="s">
        <v>127</v>
      </c>
      <c r="AU220" s="93" t="s">
        <v>85</v>
      </c>
      <c r="AV220" s="13" t="s">
        <v>87</v>
      </c>
      <c r="AW220" s="13" t="s">
        <v>33</v>
      </c>
      <c r="AX220" s="13" t="s">
        <v>77</v>
      </c>
      <c r="AY220" s="93" t="s">
        <v>120</v>
      </c>
    </row>
    <row r="221" spans="1:65" s="14" customFormat="1">
      <c r="A221" s="257"/>
      <c r="B221" s="258"/>
      <c r="C221" s="257"/>
      <c r="D221" s="247" t="s">
        <v>127</v>
      </c>
      <c r="E221" s="259" t="s">
        <v>1</v>
      </c>
      <c r="F221" s="260" t="s">
        <v>265</v>
      </c>
      <c r="G221" s="257"/>
      <c r="H221" s="261">
        <v>99.257000000000005</v>
      </c>
      <c r="I221" s="103"/>
      <c r="J221" s="257"/>
      <c r="K221" s="257"/>
      <c r="L221" s="101"/>
      <c r="M221" s="104"/>
      <c r="N221" s="105"/>
      <c r="O221" s="105"/>
      <c r="P221" s="105"/>
      <c r="Q221" s="105"/>
      <c r="R221" s="105"/>
      <c r="S221" s="105"/>
      <c r="T221" s="106"/>
      <c r="AT221" s="102" t="s">
        <v>127</v>
      </c>
      <c r="AU221" s="102" t="s">
        <v>85</v>
      </c>
      <c r="AV221" s="14" t="s">
        <v>119</v>
      </c>
      <c r="AW221" s="14" t="s">
        <v>33</v>
      </c>
      <c r="AX221" s="14" t="s">
        <v>85</v>
      </c>
      <c r="AY221" s="102" t="s">
        <v>120</v>
      </c>
    </row>
    <row r="222" spans="1:65" s="2" customFormat="1" ht="16.5" customHeight="1">
      <c r="A222" s="136"/>
      <c r="B222" s="137"/>
      <c r="C222" s="239" t="s">
        <v>385</v>
      </c>
      <c r="D222" s="239" t="s">
        <v>121</v>
      </c>
      <c r="E222" s="240" t="s">
        <v>386</v>
      </c>
      <c r="F222" s="241" t="s">
        <v>387</v>
      </c>
      <c r="G222" s="242" t="s">
        <v>201</v>
      </c>
      <c r="H222" s="243">
        <v>99.257000000000005</v>
      </c>
      <c r="I222" s="79">
        <v>0</v>
      </c>
      <c r="J222" s="244">
        <f>ROUND(I222*H222,2)</f>
        <v>0</v>
      </c>
      <c r="K222" s="241" t="s">
        <v>125</v>
      </c>
      <c r="L222" s="22"/>
      <c r="M222" s="80" t="s">
        <v>1</v>
      </c>
      <c r="N222" s="81" t="s">
        <v>42</v>
      </c>
      <c r="O222" s="32"/>
      <c r="P222" s="82">
        <f>O222*H222</f>
        <v>0</v>
      </c>
      <c r="Q222" s="82">
        <v>0</v>
      </c>
      <c r="R222" s="82">
        <f>Q222*H222</f>
        <v>0</v>
      </c>
      <c r="S222" s="82">
        <v>0</v>
      </c>
      <c r="T222" s="83">
        <f>S222*H222</f>
        <v>0</v>
      </c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R222" s="84" t="s">
        <v>119</v>
      </c>
      <c r="AT222" s="84" t="s">
        <v>121</v>
      </c>
      <c r="AU222" s="84" t="s">
        <v>85</v>
      </c>
      <c r="AY222" s="16" t="s">
        <v>120</v>
      </c>
      <c r="BE222" s="85">
        <f>IF(N222="základní",J222,0)</f>
        <v>0</v>
      </c>
      <c r="BF222" s="85">
        <f>IF(N222="snížená",J222,0)</f>
        <v>0</v>
      </c>
      <c r="BG222" s="85">
        <f>IF(N222="zákl. přenesená",J222,0)</f>
        <v>0</v>
      </c>
      <c r="BH222" s="85">
        <f>IF(N222="sníž. přenesená",J222,0)</f>
        <v>0</v>
      </c>
      <c r="BI222" s="85">
        <f>IF(N222="nulová",J222,0)</f>
        <v>0</v>
      </c>
      <c r="BJ222" s="16" t="s">
        <v>85</v>
      </c>
      <c r="BK222" s="85">
        <f>ROUND(I222*H222,2)</f>
        <v>0</v>
      </c>
      <c r="BL222" s="16" t="s">
        <v>119</v>
      </c>
      <c r="BM222" s="84" t="s">
        <v>388</v>
      </c>
    </row>
    <row r="223" spans="1:65" s="12" customFormat="1">
      <c r="A223" s="245"/>
      <c r="B223" s="246"/>
      <c r="C223" s="245"/>
      <c r="D223" s="247" t="s">
        <v>127</v>
      </c>
      <c r="E223" s="248" t="s">
        <v>1</v>
      </c>
      <c r="F223" s="249" t="s">
        <v>380</v>
      </c>
      <c r="G223" s="245"/>
      <c r="H223" s="248" t="s">
        <v>1</v>
      </c>
      <c r="I223" s="88"/>
      <c r="J223" s="245"/>
      <c r="K223" s="245"/>
      <c r="L223" s="86"/>
      <c r="M223" s="89"/>
      <c r="N223" s="90"/>
      <c r="O223" s="90"/>
      <c r="P223" s="90"/>
      <c r="Q223" s="90"/>
      <c r="R223" s="90"/>
      <c r="S223" s="90"/>
      <c r="T223" s="91"/>
      <c r="AT223" s="87" t="s">
        <v>127</v>
      </c>
      <c r="AU223" s="87" t="s">
        <v>85</v>
      </c>
      <c r="AV223" s="12" t="s">
        <v>85</v>
      </c>
      <c r="AW223" s="12" t="s">
        <v>33</v>
      </c>
      <c r="AX223" s="12" t="s">
        <v>77</v>
      </c>
      <c r="AY223" s="87" t="s">
        <v>120</v>
      </c>
    </row>
    <row r="224" spans="1:65" s="13" customFormat="1">
      <c r="A224" s="250"/>
      <c r="B224" s="251"/>
      <c r="C224" s="250"/>
      <c r="D224" s="247" t="s">
        <v>127</v>
      </c>
      <c r="E224" s="252" t="s">
        <v>1</v>
      </c>
      <c r="F224" s="253" t="s">
        <v>381</v>
      </c>
      <c r="G224" s="250"/>
      <c r="H224" s="254">
        <v>184</v>
      </c>
      <c r="I224" s="94"/>
      <c r="J224" s="250"/>
      <c r="K224" s="250"/>
      <c r="L224" s="92"/>
      <c r="M224" s="95"/>
      <c r="N224" s="96"/>
      <c r="O224" s="96"/>
      <c r="P224" s="96"/>
      <c r="Q224" s="96"/>
      <c r="R224" s="96"/>
      <c r="S224" s="96"/>
      <c r="T224" s="97"/>
      <c r="AT224" s="93" t="s">
        <v>127</v>
      </c>
      <c r="AU224" s="93" t="s">
        <v>85</v>
      </c>
      <c r="AV224" s="13" t="s">
        <v>87</v>
      </c>
      <c r="AW224" s="13" t="s">
        <v>33</v>
      </c>
      <c r="AX224" s="13" t="s">
        <v>77</v>
      </c>
      <c r="AY224" s="93" t="s">
        <v>120</v>
      </c>
    </row>
    <row r="225" spans="1:65" s="13" customFormat="1">
      <c r="A225" s="250"/>
      <c r="B225" s="251"/>
      <c r="C225" s="250"/>
      <c r="D225" s="247" t="s">
        <v>127</v>
      </c>
      <c r="E225" s="252" t="s">
        <v>1</v>
      </c>
      <c r="F225" s="253" t="s">
        <v>382</v>
      </c>
      <c r="G225" s="250"/>
      <c r="H225" s="254">
        <v>31.651</v>
      </c>
      <c r="I225" s="94"/>
      <c r="J225" s="250"/>
      <c r="K225" s="250"/>
      <c r="L225" s="92"/>
      <c r="M225" s="95"/>
      <c r="N225" s="96"/>
      <c r="O225" s="96"/>
      <c r="P225" s="96"/>
      <c r="Q225" s="96"/>
      <c r="R225" s="96"/>
      <c r="S225" s="96"/>
      <c r="T225" s="97"/>
      <c r="AT225" s="93" t="s">
        <v>127</v>
      </c>
      <c r="AU225" s="93" t="s">
        <v>85</v>
      </c>
      <c r="AV225" s="13" t="s">
        <v>87</v>
      </c>
      <c r="AW225" s="13" t="s">
        <v>33</v>
      </c>
      <c r="AX225" s="13" t="s">
        <v>77</v>
      </c>
      <c r="AY225" s="93" t="s">
        <v>120</v>
      </c>
    </row>
    <row r="226" spans="1:65" s="13" customFormat="1">
      <c r="A226" s="250"/>
      <c r="B226" s="251"/>
      <c r="C226" s="250"/>
      <c r="D226" s="247" t="s">
        <v>127</v>
      </c>
      <c r="E226" s="252" t="s">
        <v>1</v>
      </c>
      <c r="F226" s="253" t="s">
        <v>383</v>
      </c>
      <c r="G226" s="250"/>
      <c r="H226" s="254">
        <v>5.7</v>
      </c>
      <c r="I226" s="94"/>
      <c r="J226" s="250"/>
      <c r="K226" s="250"/>
      <c r="L226" s="92"/>
      <c r="M226" s="95"/>
      <c r="N226" s="96"/>
      <c r="O226" s="96"/>
      <c r="P226" s="96"/>
      <c r="Q226" s="96"/>
      <c r="R226" s="96"/>
      <c r="S226" s="96"/>
      <c r="T226" s="97"/>
      <c r="AT226" s="93" t="s">
        <v>127</v>
      </c>
      <c r="AU226" s="93" t="s">
        <v>85</v>
      </c>
      <c r="AV226" s="13" t="s">
        <v>87</v>
      </c>
      <c r="AW226" s="13" t="s">
        <v>33</v>
      </c>
      <c r="AX226" s="13" t="s">
        <v>77</v>
      </c>
      <c r="AY226" s="93" t="s">
        <v>120</v>
      </c>
    </row>
    <row r="227" spans="1:65" s="13" customFormat="1">
      <c r="A227" s="250"/>
      <c r="B227" s="251"/>
      <c r="C227" s="250"/>
      <c r="D227" s="247" t="s">
        <v>127</v>
      </c>
      <c r="E227" s="252" t="s">
        <v>1</v>
      </c>
      <c r="F227" s="253" t="s">
        <v>384</v>
      </c>
      <c r="G227" s="250"/>
      <c r="H227" s="254">
        <v>-122.09399999999999</v>
      </c>
      <c r="I227" s="94"/>
      <c r="J227" s="250"/>
      <c r="K227" s="250"/>
      <c r="L227" s="92"/>
      <c r="M227" s="95"/>
      <c r="N227" s="96"/>
      <c r="O227" s="96"/>
      <c r="P227" s="96"/>
      <c r="Q227" s="96"/>
      <c r="R227" s="96"/>
      <c r="S227" s="96"/>
      <c r="T227" s="97"/>
      <c r="AT227" s="93" t="s">
        <v>127</v>
      </c>
      <c r="AU227" s="93" t="s">
        <v>85</v>
      </c>
      <c r="AV227" s="13" t="s">
        <v>87</v>
      </c>
      <c r="AW227" s="13" t="s">
        <v>33</v>
      </c>
      <c r="AX227" s="13" t="s">
        <v>77</v>
      </c>
      <c r="AY227" s="93" t="s">
        <v>120</v>
      </c>
    </row>
    <row r="228" spans="1:65" s="14" customFormat="1">
      <c r="A228" s="257"/>
      <c r="B228" s="258"/>
      <c r="C228" s="257"/>
      <c r="D228" s="247" t="s">
        <v>127</v>
      </c>
      <c r="E228" s="259" t="s">
        <v>1</v>
      </c>
      <c r="F228" s="260" t="s">
        <v>265</v>
      </c>
      <c r="G228" s="257"/>
      <c r="H228" s="261">
        <v>99.257000000000005</v>
      </c>
      <c r="I228" s="103"/>
      <c r="J228" s="257"/>
      <c r="K228" s="257"/>
      <c r="L228" s="101"/>
      <c r="M228" s="104"/>
      <c r="N228" s="105"/>
      <c r="O228" s="105"/>
      <c r="P228" s="105"/>
      <c r="Q228" s="105"/>
      <c r="R228" s="105"/>
      <c r="S228" s="105"/>
      <c r="T228" s="106"/>
      <c r="AT228" s="102" t="s">
        <v>127</v>
      </c>
      <c r="AU228" s="102" t="s">
        <v>85</v>
      </c>
      <c r="AV228" s="14" t="s">
        <v>119</v>
      </c>
      <c r="AW228" s="14" t="s">
        <v>33</v>
      </c>
      <c r="AX228" s="14" t="s">
        <v>85</v>
      </c>
      <c r="AY228" s="102" t="s">
        <v>120</v>
      </c>
    </row>
    <row r="229" spans="1:65" s="2" customFormat="1" ht="16.5" customHeight="1">
      <c r="A229" s="136"/>
      <c r="B229" s="137"/>
      <c r="C229" s="239" t="s">
        <v>389</v>
      </c>
      <c r="D229" s="239" t="s">
        <v>121</v>
      </c>
      <c r="E229" s="240" t="s">
        <v>390</v>
      </c>
      <c r="F229" s="241" t="s">
        <v>391</v>
      </c>
      <c r="G229" s="242" t="s">
        <v>201</v>
      </c>
      <c r="H229" s="243">
        <v>668.78599999999994</v>
      </c>
      <c r="I229" s="79">
        <v>0</v>
      </c>
      <c r="J229" s="244">
        <f>ROUND(I229*H229,2)</f>
        <v>0</v>
      </c>
      <c r="K229" s="241" t="s">
        <v>125</v>
      </c>
      <c r="L229" s="22"/>
      <c r="M229" s="80" t="s">
        <v>1</v>
      </c>
      <c r="N229" s="81" t="s">
        <v>42</v>
      </c>
      <c r="O229" s="32"/>
      <c r="P229" s="82">
        <f>O229*H229</f>
        <v>0</v>
      </c>
      <c r="Q229" s="82">
        <v>0</v>
      </c>
      <c r="R229" s="82">
        <f>Q229*H229</f>
        <v>0</v>
      </c>
      <c r="S229" s="82">
        <v>0</v>
      </c>
      <c r="T229" s="83">
        <f>S229*H229</f>
        <v>0</v>
      </c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R229" s="84" t="s">
        <v>119</v>
      </c>
      <c r="AT229" s="84" t="s">
        <v>121</v>
      </c>
      <c r="AU229" s="84" t="s">
        <v>85</v>
      </c>
      <c r="AY229" s="16" t="s">
        <v>120</v>
      </c>
      <c r="BE229" s="85">
        <f>IF(N229="základní",J229,0)</f>
        <v>0</v>
      </c>
      <c r="BF229" s="85">
        <f>IF(N229="snížená",J229,0)</f>
        <v>0</v>
      </c>
      <c r="BG229" s="85">
        <f>IF(N229="zákl. přenesená",J229,0)</f>
        <v>0</v>
      </c>
      <c r="BH229" s="85">
        <f>IF(N229="sníž. přenesená",J229,0)</f>
        <v>0</v>
      </c>
      <c r="BI229" s="85">
        <f>IF(N229="nulová",J229,0)</f>
        <v>0</v>
      </c>
      <c r="BJ229" s="16" t="s">
        <v>85</v>
      </c>
      <c r="BK229" s="85">
        <f>ROUND(I229*H229,2)</f>
        <v>0</v>
      </c>
      <c r="BL229" s="16" t="s">
        <v>119</v>
      </c>
      <c r="BM229" s="84" t="s">
        <v>392</v>
      </c>
    </row>
    <row r="230" spans="1:65" s="13" customFormat="1">
      <c r="A230" s="250"/>
      <c r="B230" s="251"/>
      <c r="C230" s="250"/>
      <c r="D230" s="247" t="s">
        <v>127</v>
      </c>
      <c r="E230" s="252" t="s">
        <v>1</v>
      </c>
      <c r="F230" s="253" t="s">
        <v>393</v>
      </c>
      <c r="G230" s="250"/>
      <c r="H230" s="254">
        <v>172.5</v>
      </c>
      <c r="I230" s="94"/>
      <c r="J230" s="250"/>
      <c r="K230" s="250"/>
      <c r="L230" s="92"/>
      <c r="M230" s="95"/>
      <c r="N230" s="96"/>
      <c r="O230" s="96"/>
      <c r="P230" s="96"/>
      <c r="Q230" s="96"/>
      <c r="R230" s="96"/>
      <c r="S230" s="96"/>
      <c r="T230" s="97"/>
      <c r="AT230" s="93" t="s">
        <v>127</v>
      </c>
      <c r="AU230" s="93" t="s">
        <v>85</v>
      </c>
      <c r="AV230" s="13" t="s">
        <v>87</v>
      </c>
      <c r="AW230" s="13" t="s">
        <v>33</v>
      </c>
      <c r="AX230" s="13" t="s">
        <v>77</v>
      </c>
      <c r="AY230" s="93" t="s">
        <v>120</v>
      </c>
    </row>
    <row r="231" spans="1:65" s="13" customFormat="1">
      <c r="A231" s="250"/>
      <c r="B231" s="251"/>
      <c r="C231" s="250"/>
      <c r="D231" s="247" t="s">
        <v>127</v>
      </c>
      <c r="E231" s="252" t="s">
        <v>1</v>
      </c>
      <c r="F231" s="253" t="s">
        <v>394</v>
      </c>
      <c r="G231" s="250"/>
      <c r="H231" s="254">
        <v>920</v>
      </c>
      <c r="I231" s="94"/>
      <c r="J231" s="250"/>
      <c r="K231" s="250"/>
      <c r="L231" s="92"/>
      <c r="M231" s="95"/>
      <c r="N231" s="96"/>
      <c r="O231" s="96"/>
      <c r="P231" s="96"/>
      <c r="Q231" s="96"/>
      <c r="R231" s="96"/>
      <c r="S231" s="96"/>
      <c r="T231" s="97"/>
      <c r="AT231" s="93" t="s">
        <v>127</v>
      </c>
      <c r="AU231" s="93" t="s">
        <v>85</v>
      </c>
      <c r="AV231" s="13" t="s">
        <v>87</v>
      </c>
      <c r="AW231" s="13" t="s">
        <v>33</v>
      </c>
      <c r="AX231" s="13" t="s">
        <v>77</v>
      </c>
      <c r="AY231" s="93" t="s">
        <v>120</v>
      </c>
    </row>
    <row r="232" spans="1:65" s="13" customFormat="1">
      <c r="A232" s="250"/>
      <c r="B232" s="251"/>
      <c r="C232" s="250"/>
      <c r="D232" s="247" t="s">
        <v>127</v>
      </c>
      <c r="E232" s="252" t="s">
        <v>1</v>
      </c>
      <c r="F232" s="253" t="s">
        <v>395</v>
      </c>
      <c r="G232" s="250"/>
      <c r="H232" s="254">
        <v>158.256</v>
      </c>
      <c r="I232" s="94"/>
      <c r="J232" s="250"/>
      <c r="K232" s="250"/>
      <c r="L232" s="92"/>
      <c r="M232" s="95"/>
      <c r="N232" s="96"/>
      <c r="O232" s="96"/>
      <c r="P232" s="96"/>
      <c r="Q232" s="96"/>
      <c r="R232" s="96"/>
      <c r="S232" s="96"/>
      <c r="T232" s="97"/>
      <c r="AT232" s="93" t="s">
        <v>127</v>
      </c>
      <c r="AU232" s="93" t="s">
        <v>85</v>
      </c>
      <c r="AV232" s="13" t="s">
        <v>87</v>
      </c>
      <c r="AW232" s="13" t="s">
        <v>33</v>
      </c>
      <c r="AX232" s="13" t="s">
        <v>77</v>
      </c>
      <c r="AY232" s="93" t="s">
        <v>120</v>
      </c>
    </row>
    <row r="233" spans="1:65" s="13" customFormat="1">
      <c r="A233" s="250"/>
      <c r="B233" s="251"/>
      <c r="C233" s="250"/>
      <c r="D233" s="247" t="s">
        <v>127</v>
      </c>
      <c r="E233" s="252" t="s">
        <v>1</v>
      </c>
      <c r="F233" s="253" t="s">
        <v>396</v>
      </c>
      <c r="G233" s="250"/>
      <c r="H233" s="254">
        <v>28.5</v>
      </c>
      <c r="I233" s="94"/>
      <c r="J233" s="250"/>
      <c r="K233" s="250"/>
      <c r="L233" s="92"/>
      <c r="M233" s="95"/>
      <c r="N233" s="96"/>
      <c r="O233" s="96"/>
      <c r="P233" s="96"/>
      <c r="Q233" s="96"/>
      <c r="R233" s="96"/>
      <c r="S233" s="96"/>
      <c r="T233" s="97"/>
      <c r="AT233" s="93" t="s">
        <v>127</v>
      </c>
      <c r="AU233" s="93" t="s">
        <v>85</v>
      </c>
      <c r="AV233" s="13" t="s">
        <v>87</v>
      </c>
      <c r="AW233" s="13" t="s">
        <v>33</v>
      </c>
      <c r="AX233" s="13" t="s">
        <v>77</v>
      </c>
      <c r="AY233" s="93" t="s">
        <v>120</v>
      </c>
    </row>
    <row r="234" spans="1:65" s="13" customFormat="1">
      <c r="A234" s="250"/>
      <c r="B234" s="251"/>
      <c r="C234" s="250"/>
      <c r="D234" s="247" t="s">
        <v>127</v>
      </c>
      <c r="E234" s="252" t="s">
        <v>1</v>
      </c>
      <c r="F234" s="253" t="s">
        <v>397</v>
      </c>
      <c r="G234" s="250"/>
      <c r="H234" s="254">
        <v>-610.47</v>
      </c>
      <c r="I234" s="94"/>
      <c r="J234" s="250"/>
      <c r="K234" s="250"/>
      <c r="L234" s="92"/>
      <c r="M234" s="95"/>
      <c r="N234" s="96"/>
      <c r="O234" s="96"/>
      <c r="P234" s="96"/>
      <c r="Q234" s="96"/>
      <c r="R234" s="96"/>
      <c r="S234" s="96"/>
      <c r="T234" s="97"/>
      <c r="AT234" s="93" t="s">
        <v>127</v>
      </c>
      <c r="AU234" s="93" t="s">
        <v>85</v>
      </c>
      <c r="AV234" s="13" t="s">
        <v>87</v>
      </c>
      <c r="AW234" s="13" t="s">
        <v>33</v>
      </c>
      <c r="AX234" s="13" t="s">
        <v>77</v>
      </c>
      <c r="AY234" s="93" t="s">
        <v>120</v>
      </c>
    </row>
    <row r="235" spans="1:65" s="14" customFormat="1">
      <c r="A235" s="257"/>
      <c r="B235" s="258"/>
      <c r="C235" s="257"/>
      <c r="D235" s="247" t="s">
        <v>127</v>
      </c>
      <c r="E235" s="259" t="s">
        <v>1</v>
      </c>
      <c r="F235" s="260" t="s">
        <v>265</v>
      </c>
      <c r="G235" s="257"/>
      <c r="H235" s="261">
        <v>668.78599999999994</v>
      </c>
      <c r="I235" s="103"/>
      <c r="J235" s="257"/>
      <c r="K235" s="257"/>
      <c r="L235" s="101"/>
      <c r="M235" s="104"/>
      <c r="N235" s="105"/>
      <c r="O235" s="105"/>
      <c r="P235" s="105"/>
      <c r="Q235" s="105"/>
      <c r="R235" s="105"/>
      <c r="S235" s="105"/>
      <c r="T235" s="106"/>
      <c r="AT235" s="102" t="s">
        <v>127</v>
      </c>
      <c r="AU235" s="102" t="s">
        <v>85</v>
      </c>
      <c r="AV235" s="14" t="s">
        <v>119</v>
      </c>
      <c r="AW235" s="14" t="s">
        <v>33</v>
      </c>
      <c r="AX235" s="14" t="s">
        <v>85</v>
      </c>
      <c r="AY235" s="102" t="s">
        <v>120</v>
      </c>
    </row>
    <row r="236" spans="1:65" s="11" customFormat="1" ht="25.9" customHeight="1">
      <c r="A236" s="234"/>
      <c r="B236" s="235"/>
      <c r="C236" s="234"/>
      <c r="D236" s="236" t="s">
        <v>76</v>
      </c>
      <c r="E236" s="237" t="s">
        <v>398</v>
      </c>
      <c r="F236" s="237" t="s">
        <v>399</v>
      </c>
      <c r="G236" s="234"/>
      <c r="H236" s="234"/>
      <c r="I236" s="72"/>
      <c r="J236" s="238">
        <f>BK236</f>
        <v>0</v>
      </c>
      <c r="K236" s="234"/>
      <c r="L236" s="70"/>
      <c r="M236" s="73"/>
      <c r="N236" s="74"/>
      <c r="O236" s="74"/>
      <c r="P236" s="75">
        <f>SUM(P237:P238)</f>
        <v>0</v>
      </c>
      <c r="Q236" s="74"/>
      <c r="R236" s="75">
        <f>SUM(R237:R238)</f>
        <v>0</v>
      </c>
      <c r="S236" s="74"/>
      <c r="T236" s="76">
        <f>SUM(T237:T238)</f>
        <v>0</v>
      </c>
      <c r="AR236" s="71" t="s">
        <v>87</v>
      </c>
      <c r="AT236" s="77" t="s">
        <v>76</v>
      </c>
      <c r="AU236" s="77" t="s">
        <v>77</v>
      </c>
      <c r="AY236" s="71" t="s">
        <v>120</v>
      </c>
      <c r="BK236" s="78">
        <f>SUM(BK237:BK238)</f>
        <v>0</v>
      </c>
    </row>
    <row r="237" spans="1:65" s="2" customFormat="1" ht="16.5" customHeight="1">
      <c r="A237" s="136"/>
      <c r="B237" s="137"/>
      <c r="C237" s="239" t="s">
        <v>400</v>
      </c>
      <c r="D237" s="239" t="s">
        <v>121</v>
      </c>
      <c r="E237" s="240" t="s">
        <v>401</v>
      </c>
      <c r="F237" s="241" t="s">
        <v>402</v>
      </c>
      <c r="G237" s="242" t="s">
        <v>201</v>
      </c>
      <c r="H237" s="243">
        <v>885</v>
      </c>
      <c r="I237" s="79">
        <v>0</v>
      </c>
      <c r="J237" s="244">
        <f>ROUND(I237*H237,2)</f>
        <v>0</v>
      </c>
      <c r="K237" s="241" t="s">
        <v>125</v>
      </c>
      <c r="L237" s="22"/>
      <c r="M237" s="80" t="s">
        <v>1</v>
      </c>
      <c r="N237" s="81" t="s">
        <v>42</v>
      </c>
      <c r="O237" s="32"/>
      <c r="P237" s="82">
        <f>O237*H237</f>
        <v>0</v>
      </c>
      <c r="Q237" s="82">
        <v>0</v>
      </c>
      <c r="R237" s="82">
        <f>Q237*H237</f>
        <v>0</v>
      </c>
      <c r="S237" s="82">
        <v>0</v>
      </c>
      <c r="T237" s="83">
        <f>S237*H237</f>
        <v>0</v>
      </c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R237" s="84" t="s">
        <v>119</v>
      </c>
      <c r="AT237" s="84" t="s">
        <v>121</v>
      </c>
      <c r="AU237" s="84" t="s">
        <v>85</v>
      </c>
      <c r="AY237" s="16" t="s">
        <v>120</v>
      </c>
      <c r="BE237" s="85">
        <f>IF(N237="základní",J237,0)</f>
        <v>0</v>
      </c>
      <c r="BF237" s="85">
        <f>IF(N237="snížená",J237,0)</f>
        <v>0</v>
      </c>
      <c r="BG237" s="85">
        <f>IF(N237="zákl. přenesená",J237,0)</f>
        <v>0</v>
      </c>
      <c r="BH237" s="85">
        <f>IF(N237="sníž. přenesená",J237,0)</f>
        <v>0</v>
      </c>
      <c r="BI237" s="85">
        <f>IF(N237="nulová",J237,0)</f>
        <v>0</v>
      </c>
      <c r="BJ237" s="16" t="s">
        <v>85</v>
      </c>
      <c r="BK237" s="85">
        <f>ROUND(I237*H237,2)</f>
        <v>0</v>
      </c>
      <c r="BL237" s="16" t="s">
        <v>119</v>
      </c>
      <c r="BM237" s="84" t="s">
        <v>403</v>
      </c>
    </row>
    <row r="238" spans="1:65" s="13" customFormat="1">
      <c r="A238" s="250"/>
      <c r="B238" s="251"/>
      <c r="C238" s="250"/>
      <c r="D238" s="247" t="s">
        <v>127</v>
      </c>
      <c r="E238" s="252" t="s">
        <v>1</v>
      </c>
      <c r="F238" s="253" t="s">
        <v>404</v>
      </c>
      <c r="G238" s="250"/>
      <c r="H238" s="254">
        <v>885</v>
      </c>
      <c r="I238" s="94"/>
      <c r="J238" s="250"/>
      <c r="K238" s="250"/>
      <c r="L238" s="92"/>
      <c r="M238" s="95"/>
      <c r="N238" s="96"/>
      <c r="O238" s="96"/>
      <c r="P238" s="96"/>
      <c r="Q238" s="96"/>
      <c r="R238" s="96"/>
      <c r="S238" s="96"/>
      <c r="T238" s="97"/>
      <c r="AT238" s="93" t="s">
        <v>127</v>
      </c>
      <c r="AU238" s="93" t="s">
        <v>85</v>
      </c>
      <c r="AV238" s="13" t="s">
        <v>87</v>
      </c>
      <c r="AW238" s="13" t="s">
        <v>33</v>
      </c>
      <c r="AX238" s="13" t="s">
        <v>85</v>
      </c>
      <c r="AY238" s="93" t="s">
        <v>120</v>
      </c>
    </row>
    <row r="239" spans="1:65" s="11" customFormat="1" ht="25.9" customHeight="1">
      <c r="A239" s="234"/>
      <c r="B239" s="235"/>
      <c r="C239" s="234"/>
      <c r="D239" s="236" t="s">
        <v>76</v>
      </c>
      <c r="E239" s="237" t="s">
        <v>405</v>
      </c>
      <c r="F239" s="237" t="s">
        <v>406</v>
      </c>
      <c r="G239" s="234"/>
      <c r="H239" s="234"/>
      <c r="I239" s="72"/>
      <c r="J239" s="238">
        <f>BK239</f>
        <v>0</v>
      </c>
      <c r="K239" s="234"/>
      <c r="L239" s="70"/>
      <c r="M239" s="73"/>
      <c r="N239" s="74"/>
      <c r="O239" s="74"/>
      <c r="P239" s="75">
        <f>SUM(P240:P247)</f>
        <v>0</v>
      </c>
      <c r="Q239" s="74"/>
      <c r="R239" s="75">
        <f>SUM(R240:R247)</f>
        <v>0</v>
      </c>
      <c r="S239" s="74"/>
      <c r="T239" s="76">
        <f>SUM(T240:T247)</f>
        <v>0</v>
      </c>
      <c r="AR239" s="71" t="s">
        <v>87</v>
      </c>
      <c r="AT239" s="77" t="s">
        <v>76</v>
      </c>
      <c r="AU239" s="77" t="s">
        <v>77</v>
      </c>
      <c r="AY239" s="71" t="s">
        <v>120</v>
      </c>
      <c r="BK239" s="78">
        <f>SUM(BK240:BK247)</f>
        <v>0</v>
      </c>
    </row>
    <row r="240" spans="1:65" s="2" customFormat="1" ht="16.5" customHeight="1">
      <c r="A240" s="136"/>
      <c r="B240" s="137"/>
      <c r="C240" s="239" t="s">
        <v>407</v>
      </c>
      <c r="D240" s="239" t="s">
        <v>121</v>
      </c>
      <c r="E240" s="240" t="s">
        <v>408</v>
      </c>
      <c r="F240" s="241" t="s">
        <v>409</v>
      </c>
      <c r="G240" s="242" t="s">
        <v>201</v>
      </c>
      <c r="H240" s="243">
        <v>496.286</v>
      </c>
      <c r="I240" s="79">
        <v>0</v>
      </c>
      <c r="J240" s="244">
        <f>ROUND(I240*H240,2)</f>
        <v>0</v>
      </c>
      <c r="K240" s="241" t="s">
        <v>125</v>
      </c>
      <c r="L240" s="22"/>
      <c r="M240" s="80" t="s">
        <v>1</v>
      </c>
      <c r="N240" s="81" t="s">
        <v>42</v>
      </c>
      <c r="O240" s="32"/>
      <c r="P240" s="82">
        <f>O240*H240</f>
        <v>0</v>
      </c>
      <c r="Q240" s="82">
        <v>0</v>
      </c>
      <c r="R240" s="82">
        <f>Q240*H240</f>
        <v>0</v>
      </c>
      <c r="S240" s="82">
        <v>0</v>
      </c>
      <c r="T240" s="83">
        <f>S240*H240</f>
        <v>0</v>
      </c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R240" s="84" t="s">
        <v>119</v>
      </c>
      <c r="AT240" s="84" t="s">
        <v>121</v>
      </c>
      <c r="AU240" s="84" t="s">
        <v>85</v>
      </c>
      <c r="AY240" s="16" t="s">
        <v>120</v>
      </c>
      <c r="BE240" s="85">
        <f>IF(N240="základní",J240,0)</f>
        <v>0</v>
      </c>
      <c r="BF240" s="85">
        <f>IF(N240="snížená",J240,0)</f>
        <v>0</v>
      </c>
      <c r="BG240" s="85">
        <f>IF(N240="zákl. přenesená",J240,0)</f>
        <v>0</v>
      </c>
      <c r="BH240" s="85">
        <f>IF(N240="sníž. přenesená",J240,0)</f>
        <v>0</v>
      </c>
      <c r="BI240" s="85">
        <f>IF(N240="nulová",J240,0)</f>
        <v>0</v>
      </c>
      <c r="BJ240" s="16" t="s">
        <v>85</v>
      </c>
      <c r="BK240" s="85">
        <f>ROUND(I240*H240,2)</f>
        <v>0</v>
      </c>
      <c r="BL240" s="16" t="s">
        <v>119</v>
      </c>
      <c r="BM240" s="84" t="s">
        <v>410</v>
      </c>
    </row>
    <row r="241" spans="1:65" s="13" customFormat="1">
      <c r="A241" s="250"/>
      <c r="B241" s="251"/>
      <c r="C241" s="250"/>
      <c r="D241" s="247" t="s">
        <v>127</v>
      </c>
      <c r="E241" s="252" t="s">
        <v>1</v>
      </c>
      <c r="F241" s="253" t="s">
        <v>411</v>
      </c>
      <c r="G241" s="250"/>
      <c r="H241" s="254">
        <v>920</v>
      </c>
      <c r="I241" s="94"/>
      <c r="J241" s="250"/>
      <c r="K241" s="250"/>
      <c r="L241" s="92"/>
      <c r="M241" s="95"/>
      <c r="N241" s="96"/>
      <c r="O241" s="96"/>
      <c r="P241" s="96"/>
      <c r="Q241" s="96"/>
      <c r="R241" s="96"/>
      <c r="S241" s="96"/>
      <c r="T241" s="97"/>
      <c r="AT241" s="93" t="s">
        <v>127</v>
      </c>
      <c r="AU241" s="93" t="s">
        <v>85</v>
      </c>
      <c r="AV241" s="13" t="s">
        <v>87</v>
      </c>
      <c r="AW241" s="13" t="s">
        <v>33</v>
      </c>
      <c r="AX241" s="13" t="s">
        <v>77</v>
      </c>
      <c r="AY241" s="93" t="s">
        <v>120</v>
      </c>
    </row>
    <row r="242" spans="1:65" s="13" customFormat="1">
      <c r="A242" s="250"/>
      <c r="B242" s="251"/>
      <c r="C242" s="250"/>
      <c r="D242" s="247" t="s">
        <v>127</v>
      </c>
      <c r="E242" s="252" t="s">
        <v>1</v>
      </c>
      <c r="F242" s="253" t="s">
        <v>412</v>
      </c>
      <c r="G242" s="250"/>
      <c r="H242" s="254">
        <v>158.256</v>
      </c>
      <c r="I242" s="94"/>
      <c r="J242" s="250"/>
      <c r="K242" s="250"/>
      <c r="L242" s="92"/>
      <c r="M242" s="95"/>
      <c r="N242" s="96"/>
      <c r="O242" s="96"/>
      <c r="P242" s="96"/>
      <c r="Q242" s="96"/>
      <c r="R242" s="96"/>
      <c r="S242" s="96"/>
      <c r="T242" s="97"/>
      <c r="AT242" s="93" t="s">
        <v>127</v>
      </c>
      <c r="AU242" s="93" t="s">
        <v>85</v>
      </c>
      <c r="AV242" s="13" t="s">
        <v>87</v>
      </c>
      <c r="AW242" s="13" t="s">
        <v>33</v>
      </c>
      <c r="AX242" s="13" t="s">
        <v>77</v>
      </c>
      <c r="AY242" s="93" t="s">
        <v>120</v>
      </c>
    </row>
    <row r="243" spans="1:65" s="13" customFormat="1">
      <c r="A243" s="250"/>
      <c r="B243" s="251"/>
      <c r="C243" s="250"/>
      <c r="D243" s="247" t="s">
        <v>127</v>
      </c>
      <c r="E243" s="252" t="s">
        <v>1</v>
      </c>
      <c r="F243" s="253" t="s">
        <v>413</v>
      </c>
      <c r="G243" s="250"/>
      <c r="H243" s="254">
        <v>28.5</v>
      </c>
      <c r="I243" s="94"/>
      <c r="J243" s="250"/>
      <c r="K243" s="250"/>
      <c r="L243" s="92"/>
      <c r="M243" s="95"/>
      <c r="N243" s="96"/>
      <c r="O243" s="96"/>
      <c r="P243" s="96"/>
      <c r="Q243" s="96"/>
      <c r="R243" s="96"/>
      <c r="S243" s="96"/>
      <c r="T243" s="97"/>
      <c r="AT243" s="93" t="s">
        <v>127</v>
      </c>
      <c r="AU243" s="93" t="s">
        <v>85</v>
      </c>
      <c r="AV243" s="13" t="s">
        <v>87</v>
      </c>
      <c r="AW243" s="13" t="s">
        <v>33</v>
      </c>
      <c r="AX243" s="13" t="s">
        <v>77</v>
      </c>
      <c r="AY243" s="93" t="s">
        <v>120</v>
      </c>
    </row>
    <row r="244" spans="1:65" s="13" customFormat="1">
      <c r="A244" s="250"/>
      <c r="B244" s="251"/>
      <c r="C244" s="250"/>
      <c r="D244" s="247" t="s">
        <v>127</v>
      </c>
      <c r="E244" s="252" t="s">
        <v>1</v>
      </c>
      <c r="F244" s="253" t="s">
        <v>397</v>
      </c>
      <c r="G244" s="250"/>
      <c r="H244" s="254">
        <v>-610.47</v>
      </c>
      <c r="I244" s="94"/>
      <c r="J244" s="250"/>
      <c r="K244" s="250"/>
      <c r="L244" s="92"/>
      <c r="M244" s="95"/>
      <c r="N244" s="96"/>
      <c r="O244" s="96"/>
      <c r="P244" s="96"/>
      <c r="Q244" s="96"/>
      <c r="R244" s="96"/>
      <c r="S244" s="96"/>
      <c r="T244" s="97"/>
      <c r="AT244" s="93" t="s">
        <v>127</v>
      </c>
      <c r="AU244" s="93" t="s">
        <v>85</v>
      </c>
      <c r="AV244" s="13" t="s">
        <v>87</v>
      </c>
      <c r="AW244" s="13" t="s">
        <v>33</v>
      </c>
      <c r="AX244" s="13" t="s">
        <v>77</v>
      </c>
      <c r="AY244" s="93" t="s">
        <v>120</v>
      </c>
    </row>
    <row r="245" spans="1:65" s="14" customFormat="1">
      <c r="A245" s="257"/>
      <c r="B245" s="258"/>
      <c r="C245" s="257"/>
      <c r="D245" s="247" t="s">
        <v>127</v>
      </c>
      <c r="E245" s="259" t="s">
        <v>1</v>
      </c>
      <c r="F245" s="260" t="s">
        <v>265</v>
      </c>
      <c r="G245" s="257"/>
      <c r="H245" s="261">
        <v>496.286</v>
      </c>
      <c r="I245" s="103"/>
      <c r="J245" s="257"/>
      <c r="K245" s="257"/>
      <c r="L245" s="101"/>
      <c r="M245" s="104"/>
      <c r="N245" s="105"/>
      <c r="O245" s="105"/>
      <c r="P245" s="105"/>
      <c r="Q245" s="105"/>
      <c r="R245" s="105"/>
      <c r="S245" s="105"/>
      <c r="T245" s="106"/>
      <c r="AT245" s="102" t="s">
        <v>127</v>
      </c>
      <c r="AU245" s="102" t="s">
        <v>85</v>
      </c>
      <c r="AV245" s="14" t="s">
        <v>119</v>
      </c>
      <c r="AW245" s="14" t="s">
        <v>33</v>
      </c>
      <c r="AX245" s="14" t="s">
        <v>85</v>
      </c>
      <c r="AY245" s="102" t="s">
        <v>120</v>
      </c>
    </row>
    <row r="246" spans="1:65" s="2" customFormat="1" ht="16.5" customHeight="1">
      <c r="A246" s="136"/>
      <c r="B246" s="137"/>
      <c r="C246" s="239" t="s">
        <v>414</v>
      </c>
      <c r="D246" s="239" t="s">
        <v>121</v>
      </c>
      <c r="E246" s="240" t="s">
        <v>415</v>
      </c>
      <c r="F246" s="241" t="s">
        <v>416</v>
      </c>
      <c r="G246" s="242" t="s">
        <v>201</v>
      </c>
      <c r="H246" s="243">
        <v>460</v>
      </c>
      <c r="I246" s="79">
        <v>0</v>
      </c>
      <c r="J246" s="244">
        <f>ROUND(I246*H246,2)</f>
        <v>0</v>
      </c>
      <c r="K246" s="241" t="s">
        <v>125</v>
      </c>
      <c r="L246" s="22"/>
      <c r="M246" s="80" t="s">
        <v>1</v>
      </c>
      <c r="N246" s="81" t="s">
        <v>42</v>
      </c>
      <c r="O246" s="32"/>
      <c r="P246" s="82">
        <f>O246*H246</f>
        <v>0</v>
      </c>
      <c r="Q246" s="82">
        <v>0</v>
      </c>
      <c r="R246" s="82">
        <f>Q246*H246</f>
        <v>0</v>
      </c>
      <c r="S246" s="82">
        <v>0</v>
      </c>
      <c r="T246" s="83">
        <f>S246*H246</f>
        <v>0</v>
      </c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R246" s="84" t="s">
        <v>119</v>
      </c>
      <c r="AT246" s="84" t="s">
        <v>121</v>
      </c>
      <c r="AU246" s="84" t="s">
        <v>85</v>
      </c>
      <c r="AY246" s="16" t="s">
        <v>120</v>
      </c>
      <c r="BE246" s="85">
        <f>IF(N246="základní",J246,0)</f>
        <v>0</v>
      </c>
      <c r="BF246" s="85">
        <f>IF(N246="snížená",J246,0)</f>
        <v>0</v>
      </c>
      <c r="BG246" s="85">
        <f>IF(N246="zákl. přenesená",J246,0)</f>
        <v>0</v>
      </c>
      <c r="BH246" s="85">
        <f>IF(N246="sníž. přenesená",J246,0)</f>
        <v>0</v>
      </c>
      <c r="BI246" s="85">
        <f>IF(N246="nulová",J246,0)</f>
        <v>0</v>
      </c>
      <c r="BJ246" s="16" t="s">
        <v>85</v>
      </c>
      <c r="BK246" s="85">
        <f>ROUND(I246*H246,2)</f>
        <v>0</v>
      </c>
      <c r="BL246" s="16" t="s">
        <v>119</v>
      </c>
      <c r="BM246" s="84" t="s">
        <v>417</v>
      </c>
    </row>
    <row r="247" spans="1:65" s="13" customFormat="1">
      <c r="A247" s="250"/>
      <c r="B247" s="251"/>
      <c r="C247" s="250"/>
      <c r="D247" s="247" t="s">
        <v>127</v>
      </c>
      <c r="E247" s="252" t="s">
        <v>1</v>
      </c>
      <c r="F247" s="253" t="s">
        <v>418</v>
      </c>
      <c r="G247" s="250"/>
      <c r="H247" s="254">
        <v>460</v>
      </c>
      <c r="I247" s="94"/>
      <c r="J247" s="250"/>
      <c r="K247" s="250"/>
      <c r="L247" s="92"/>
      <c r="M247" s="95"/>
      <c r="N247" s="96"/>
      <c r="O247" s="96"/>
      <c r="P247" s="96"/>
      <c r="Q247" s="96"/>
      <c r="R247" s="96"/>
      <c r="S247" s="96"/>
      <c r="T247" s="97"/>
      <c r="AT247" s="93" t="s">
        <v>127</v>
      </c>
      <c r="AU247" s="93" t="s">
        <v>85</v>
      </c>
      <c r="AV247" s="13" t="s">
        <v>87</v>
      </c>
      <c r="AW247" s="13" t="s">
        <v>33</v>
      </c>
      <c r="AX247" s="13" t="s">
        <v>85</v>
      </c>
      <c r="AY247" s="93" t="s">
        <v>120</v>
      </c>
    </row>
    <row r="248" spans="1:65" s="11" customFormat="1" ht="25.9" customHeight="1">
      <c r="A248" s="234"/>
      <c r="B248" s="235"/>
      <c r="C248" s="234"/>
      <c r="D248" s="236" t="s">
        <v>76</v>
      </c>
      <c r="E248" s="237" t="s">
        <v>161</v>
      </c>
      <c r="F248" s="237" t="s">
        <v>419</v>
      </c>
      <c r="G248" s="234"/>
      <c r="H248" s="234"/>
      <c r="I248" s="72"/>
      <c r="J248" s="238">
        <f>BK248</f>
        <v>0</v>
      </c>
      <c r="K248" s="234"/>
      <c r="L248" s="70"/>
      <c r="M248" s="73"/>
      <c r="N248" s="74"/>
      <c r="O248" s="74"/>
      <c r="P248" s="75">
        <f>SUM(P249:P252)</f>
        <v>0</v>
      </c>
      <c r="Q248" s="74"/>
      <c r="R248" s="75">
        <f>SUM(R249:R252)</f>
        <v>0</v>
      </c>
      <c r="S248" s="74"/>
      <c r="T248" s="76">
        <f>SUM(T249:T252)</f>
        <v>0</v>
      </c>
      <c r="AR248" s="71" t="s">
        <v>85</v>
      </c>
      <c r="AT248" s="77" t="s">
        <v>76</v>
      </c>
      <c r="AU248" s="77" t="s">
        <v>77</v>
      </c>
      <c r="AY248" s="71" t="s">
        <v>120</v>
      </c>
      <c r="BK248" s="78">
        <f>SUM(BK249:BK252)</f>
        <v>0</v>
      </c>
    </row>
    <row r="249" spans="1:65" s="2" customFormat="1" ht="16.5" customHeight="1">
      <c r="A249" s="136"/>
      <c r="B249" s="137"/>
      <c r="C249" s="239" t="s">
        <v>420</v>
      </c>
      <c r="D249" s="239" t="s">
        <v>121</v>
      </c>
      <c r="E249" s="240" t="s">
        <v>421</v>
      </c>
      <c r="F249" s="241" t="s">
        <v>422</v>
      </c>
      <c r="G249" s="242" t="s">
        <v>293</v>
      </c>
      <c r="H249" s="243">
        <v>15</v>
      </c>
      <c r="I249" s="79">
        <v>0</v>
      </c>
      <c r="J249" s="244">
        <f>ROUND(I249*H249,2)</f>
        <v>0</v>
      </c>
      <c r="K249" s="241" t="s">
        <v>125</v>
      </c>
      <c r="L249" s="22"/>
      <c r="M249" s="80" t="s">
        <v>1</v>
      </c>
      <c r="N249" s="81" t="s">
        <v>42</v>
      </c>
      <c r="O249" s="32"/>
      <c r="P249" s="82">
        <f>O249*H249</f>
        <v>0</v>
      </c>
      <c r="Q249" s="82">
        <v>0</v>
      </c>
      <c r="R249" s="82">
        <f>Q249*H249</f>
        <v>0</v>
      </c>
      <c r="S249" s="82">
        <v>0</v>
      </c>
      <c r="T249" s="83">
        <f>S249*H249</f>
        <v>0</v>
      </c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R249" s="84" t="s">
        <v>119</v>
      </c>
      <c r="AT249" s="84" t="s">
        <v>121</v>
      </c>
      <c r="AU249" s="84" t="s">
        <v>85</v>
      </c>
      <c r="AY249" s="16" t="s">
        <v>120</v>
      </c>
      <c r="BE249" s="85">
        <f>IF(N249="základní",J249,0)</f>
        <v>0</v>
      </c>
      <c r="BF249" s="85">
        <f>IF(N249="snížená",J249,0)</f>
        <v>0</v>
      </c>
      <c r="BG249" s="85">
        <f>IF(N249="zákl. přenesená",J249,0)</f>
        <v>0</v>
      </c>
      <c r="BH249" s="85">
        <f>IF(N249="sníž. přenesená",J249,0)</f>
        <v>0</v>
      </c>
      <c r="BI249" s="85">
        <f>IF(N249="nulová",J249,0)</f>
        <v>0</v>
      </c>
      <c r="BJ249" s="16" t="s">
        <v>85</v>
      </c>
      <c r="BK249" s="85">
        <f>ROUND(I249*H249,2)</f>
        <v>0</v>
      </c>
      <c r="BL249" s="16" t="s">
        <v>119</v>
      </c>
      <c r="BM249" s="84" t="s">
        <v>423</v>
      </c>
    </row>
    <row r="250" spans="1:65" s="13" customFormat="1">
      <c r="A250" s="250"/>
      <c r="B250" s="251"/>
      <c r="C250" s="250"/>
      <c r="D250" s="247" t="s">
        <v>127</v>
      </c>
      <c r="E250" s="252" t="s">
        <v>1</v>
      </c>
      <c r="F250" s="253" t="s">
        <v>424</v>
      </c>
      <c r="G250" s="250"/>
      <c r="H250" s="254">
        <v>15</v>
      </c>
      <c r="I250" s="94"/>
      <c r="J250" s="250"/>
      <c r="K250" s="250"/>
      <c r="L250" s="92"/>
      <c r="M250" s="95"/>
      <c r="N250" s="96"/>
      <c r="O250" s="96"/>
      <c r="P250" s="96"/>
      <c r="Q250" s="96"/>
      <c r="R250" s="96"/>
      <c r="S250" s="96"/>
      <c r="T250" s="97"/>
      <c r="AT250" s="93" t="s">
        <v>127</v>
      </c>
      <c r="AU250" s="93" t="s">
        <v>85</v>
      </c>
      <c r="AV250" s="13" t="s">
        <v>87</v>
      </c>
      <c r="AW250" s="13" t="s">
        <v>33</v>
      </c>
      <c r="AX250" s="13" t="s">
        <v>85</v>
      </c>
      <c r="AY250" s="93" t="s">
        <v>120</v>
      </c>
    </row>
    <row r="251" spans="1:65" s="2" customFormat="1" ht="16.5" customHeight="1">
      <c r="A251" s="136"/>
      <c r="B251" s="137"/>
      <c r="C251" s="239" t="s">
        <v>425</v>
      </c>
      <c r="D251" s="239" t="s">
        <v>121</v>
      </c>
      <c r="E251" s="240" t="s">
        <v>426</v>
      </c>
      <c r="F251" s="241" t="s">
        <v>427</v>
      </c>
      <c r="G251" s="242" t="s">
        <v>293</v>
      </c>
      <c r="H251" s="243">
        <v>460</v>
      </c>
      <c r="I251" s="79">
        <v>0</v>
      </c>
      <c r="J251" s="244">
        <f>ROUND(I251*H251,2)</f>
        <v>0</v>
      </c>
      <c r="K251" s="241" t="s">
        <v>125</v>
      </c>
      <c r="L251" s="22"/>
      <c r="M251" s="80" t="s">
        <v>1</v>
      </c>
      <c r="N251" s="81" t="s">
        <v>42</v>
      </c>
      <c r="O251" s="32"/>
      <c r="P251" s="82">
        <f>O251*H251</f>
        <v>0</v>
      </c>
      <c r="Q251" s="82">
        <v>0</v>
      </c>
      <c r="R251" s="82">
        <f>Q251*H251</f>
        <v>0</v>
      </c>
      <c r="S251" s="82">
        <v>0</v>
      </c>
      <c r="T251" s="83">
        <f>S251*H251</f>
        <v>0</v>
      </c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R251" s="84" t="s">
        <v>119</v>
      </c>
      <c r="AT251" s="84" t="s">
        <v>121</v>
      </c>
      <c r="AU251" s="84" t="s">
        <v>85</v>
      </c>
      <c r="AY251" s="16" t="s">
        <v>120</v>
      </c>
      <c r="BE251" s="85">
        <f>IF(N251="základní",J251,0)</f>
        <v>0</v>
      </c>
      <c r="BF251" s="85">
        <f>IF(N251="snížená",J251,0)</f>
        <v>0</v>
      </c>
      <c r="BG251" s="85">
        <f>IF(N251="zákl. přenesená",J251,0)</f>
        <v>0</v>
      </c>
      <c r="BH251" s="85">
        <f>IF(N251="sníž. přenesená",J251,0)</f>
        <v>0</v>
      </c>
      <c r="BI251" s="85">
        <f>IF(N251="nulová",J251,0)</f>
        <v>0</v>
      </c>
      <c r="BJ251" s="16" t="s">
        <v>85</v>
      </c>
      <c r="BK251" s="85">
        <f>ROUND(I251*H251,2)</f>
        <v>0</v>
      </c>
      <c r="BL251" s="16" t="s">
        <v>119</v>
      </c>
      <c r="BM251" s="84" t="s">
        <v>428</v>
      </c>
    </row>
    <row r="252" spans="1:65" s="13" customFormat="1">
      <c r="A252" s="250"/>
      <c r="B252" s="251"/>
      <c r="C252" s="250"/>
      <c r="D252" s="247" t="s">
        <v>127</v>
      </c>
      <c r="E252" s="252" t="s">
        <v>1</v>
      </c>
      <c r="F252" s="253" t="s">
        <v>429</v>
      </c>
      <c r="G252" s="250"/>
      <c r="H252" s="254">
        <v>460</v>
      </c>
      <c r="I252" s="94"/>
      <c r="J252" s="250"/>
      <c r="K252" s="250"/>
      <c r="L252" s="92"/>
      <c r="M252" s="95"/>
      <c r="N252" s="96"/>
      <c r="O252" s="96"/>
      <c r="P252" s="96"/>
      <c r="Q252" s="96"/>
      <c r="R252" s="96"/>
      <c r="S252" s="96"/>
      <c r="T252" s="97"/>
      <c r="AT252" s="93" t="s">
        <v>127</v>
      </c>
      <c r="AU252" s="93" t="s">
        <v>85</v>
      </c>
      <c r="AV252" s="13" t="s">
        <v>87</v>
      </c>
      <c r="AW252" s="13" t="s">
        <v>33</v>
      </c>
      <c r="AX252" s="13" t="s">
        <v>85</v>
      </c>
      <c r="AY252" s="93" t="s">
        <v>120</v>
      </c>
    </row>
    <row r="253" spans="1:65" s="11" customFormat="1" ht="25.9" customHeight="1">
      <c r="A253" s="234"/>
      <c r="B253" s="235"/>
      <c r="C253" s="234"/>
      <c r="D253" s="236" t="s">
        <v>76</v>
      </c>
      <c r="E253" s="237" t="s">
        <v>165</v>
      </c>
      <c r="F253" s="237" t="s">
        <v>215</v>
      </c>
      <c r="G253" s="234"/>
      <c r="H253" s="234"/>
      <c r="I253" s="72"/>
      <c r="J253" s="238">
        <f>BK253</f>
        <v>0</v>
      </c>
      <c r="K253" s="234"/>
      <c r="L253" s="70"/>
      <c r="M253" s="73"/>
      <c r="N253" s="74"/>
      <c r="O253" s="74"/>
      <c r="P253" s="75">
        <f>SUM(P254:P284)</f>
        <v>0</v>
      </c>
      <c r="Q253" s="74"/>
      <c r="R253" s="75">
        <f>SUM(R254:R284)</f>
        <v>0</v>
      </c>
      <c r="S253" s="74"/>
      <c r="T253" s="76">
        <f>SUM(T254:T284)</f>
        <v>243.00288000000003</v>
      </c>
      <c r="AR253" s="71" t="s">
        <v>85</v>
      </c>
      <c r="AT253" s="77" t="s">
        <v>76</v>
      </c>
      <c r="AU253" s="77" t="s">
        <v>77</v>
      </c>
      <c r="AY253" s="71" t="s">
        <v>120</v>
      </c>
      <c r="BK253" s="78">
        <f>SUM(BK254:BK284)</f>
        <v>0</v>
      </c>
    </row>
    <row r="254" spans="1:65" s="2" customFormat="1" ht="16.5" customHeight="1">
      <c r="A254" s="136"/>
      <c r="B254" s="137"/>
      <c r="C254" s="239" t="s">
        <v>430</v>
      </c>
      <c r="D254" s="255" t="s">
        <v>121</v>
      </c>
      <c r="E254" s="240" t="s">
        <v>431</v>
      </c>
      <c r="F254" s="241" t="s">
        <v>432</v>
      </c>
      <c r="G254" s="242" t="s">
        <v>293</v>
      </c>
      <c r="H254" s="243">
        <v>250</v>
      </c>
      <c r="I254" s="79">
        <v>0</v>
      </c>
      <c r="J254" s="244">
        <f>ROUND(I254*H254,2)</f>
        <v>0</v>
      </c>
      <c r="K254" s="241" t="s">
        <v>125</v>
      </c>
      <c r="L254" s="22"/>
      <c r="M254" s="80" t="s">
        <v>1</v>
      </c>
      <c r="N254" s="81" t="s">
        <v>42</v>
      </c>
      <c r="O254" s="32"/>
      <c r="P254" s="82">
        <f>O254*H254</f>
        <v>0</v>
      </c>
      <c r="Q254" s="82">
        <v>0</v>
      </c>
      <c r="R254" s="82">
        <f>Q254*H254</f>
        <v>0</v>
      </c>
      <c r="S254" s="82">
        <v>0</v>
      </c>
      <c r="T254" s="83">
        <f>S254*H254</f>
        <v>0</v>
      </c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R254" s="84" t="s">
        <v>119</v>
      </c>
      <c r="AT254" s="84" t="s">
        <v>121</v>
      </c>
      <c r="AU254" s="84" t="s">
        <v>85</v>
      </c>
      <c r="AY254" s="16" t="s">
        <v>120</v>
      </c>
      <c r="BE254" s="85">
        <f>IF(N254="základní",J254,0)</f>
        <v>0</v>
      </c>
      <c r="BF254" s="85">
        <f>IF(N254="snížená",J254,0)</f>
        <v>0</v>
      </c>
      <c r="BG254" s="85">
        <f>IF(N254="zákl. přenesená",J254,0)</f>
        <v>0</v>
      </c>
      <c r="BH254" s="85">
        <f>IF(N254="sníž. přenesená",J254,0)</f>
        <v>0</v>
      </c>
      <c r="BI254" s="85">
        <f>IF(N254="nulová",J254,0)</f>
        <v>0</v>
      </c>
      <c r="BJ254" s="16" t="s">
        <v>85</v>
      </c>
      <c r="BK254" s="85">
        <f>ROUND(I254*H254,2)</f>
        <v>0</v>
      </c>
      <c r="BL254" s="16" t="s">
        <v>119</v>
      </c>
      <c r="BM254" s="84" t="s">
        <v>433</v>
      </c>
    </row>
    <row r="255" spans="1:65" s="13" customFormat="1">
      <c r="A255" s="250"/>
      <c r="B255" s="251"/>
      <c r="C255" s="250"/>
      <c r="D255" s="247" t="s">
        <v>127</v>
      </c>
      <c r="E255" s="252" t="s">
        <v>1</v>
      </c>
      <c r="F255" s="253" t="s">
        <v>434</v>
      </c>
      <c r="G255" s="250"/>
      <c r="H255" s="254">
        <v>250</v>
      </c>
      <c r="I255" s="94"/>
      <c r="J255" s="250"/>
      <c r="K255" s="250"/>
      <c r="L255" s="92"/>
      <c r="M255" s="95"/>
      <c r="N255" s="96"/>
      <c r="O255" s="96"/>
      <c r="P255" s="96"/>
      <c r="Q255" s="96"/>
      <c r="R255" s="96"/>
      <c r="S255" s="96"/>
      <c r="T255" s="97"/>
      <c r="AT255" s="93" t="s">
        <v>127</v>
      </c>
      <c r="AU255" s="93" t="s">
        <v>85</v>
      </c>
      <c r="AV255" s="13" t="s">
        <v>87</v>
      </c>
      <c r="AW255" s="13" t="s">
        <v>33</v>
      </c>
      <c r="AX255" s="13" t="s">
        <v>85</v>
      </c>
      <c r="AY255" s="93" t="s">
        <v>120</v>
      </c>
    </row>
    <row r="256" spans="1:65" s="2" customFormat="1" ht="16.5" customHeight="1">
      <c r="A256" s="136"/>
      <c r="B256" s="137"/>
      <c r="C256" s="239" t="s">
        <v>435</v>
      </c>
      <c r="D256" s="239" t="s">
        <v>121</v>
      </c>
      <c r="E256" s="240" t="s">
        <v>436</v>
      </c>
      <c r="F256" s="241" t="s">
        <v>437</v>
      </c>
      <c r="G256" s="242" t="s">
        <v>293</v>
      </c>
      <c r="H256" s="243">
        <v>30</v>
      </c>
      <c r="I256" s="79">
        <v>0</v>
      </c>
      <c r="J256" s="244">
        <f>ROUND(I256*H256,2)</f>
        <v>0</v>
      </c>
      <c r="K256" s="241" t="s">
        <v>125</v>
      </c>
      <c r="L256" s="22"/>
      <c r="M256" s="80" t="s">
        <v>1</v>
      </c>
      <c r="N256" s="81" t="s">
        <v>42</v>
      </c>
      <c r="O256" s="32"/>
      <c r="P256" s="82">
        <f>O256*H256</f>
        <v>0</v>
      </c>
      <c r="Q256" s="82">
        <v>0</v>
      </c>
      <c r="R256" s="82">
        <f>Q256*H256</f>
        <v>0</v>
      </c>
      <c r="S256" s="82">
        <v>0</v>
      </c>
      <c r="T256" s="83">
        <f>S256*H256</f>
        <v>0</v>
      </c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R256" s="84" t="s">
        <v>119</v>
      </c>
      <c r="AT256" s="84" t="s">
        <v>121</v>
      </c>
      <c r="AU256" s="84" t="s">
        <v>85</v>
      </c>
      <c r="AY256" s="16" t="s">
        <v>120</v>
      </c>
      <c r="BE256" s="85">
        <f>IF(N256="základní",J256,0)</f>
        <v>0</v>
      </c>
      <c r="BF256" s="85">
        <f>IF(N256="snížená",J256,0)</f>
        <v>0</v>
      </c>
      <c r="BG256" s="85">
        <f>IF(N256="zákl. přenesená",J256,0)</f>
        <v>0</v>
      </c>
      <c r="BH256" s="85">
        <f>IF(N256="sníž. přenesená",J256,0)</f>
        <v>0</v>
      </c>
      <c r="BI256" s="85">
        <f>IF(N256="nulová",J256,0)</f>
        <v>0</v>
      </c>
      <c r="BJ256" s="16" t="s">
        <v>85</v>
      </c>
      <c r="BK256" s="85">
        <f>ROUND(I256*H256,2)</f>
        <v>0</v>
      </c>
      <c r="BL256" s="16" t="s">
        <v>119</v>
      </c>
      <c r="BM256" s="84" t="s">
        <v>438</v>
      </c>
    </row>
    <row r="257" spans="1:65" s="13" customFormat="1">
      <c r="A257" s="250"/>
      <c r="B257" s="251"/>
      <c r="C257" s="250"/>
      <c r="D257" s="247" t="s">
        <v>127</v>
      </c>
      <c r="E257" s="252" t="s">
        <v>1</v>
      </c>
      <c r="F257" s="253" t="s">
        <v>439</v>
      </c>
      <c r="G257" s="250"/>
      <c r="H257" s="254">
        <v>30</v>
      </c>
      <c r="I257" s="94"/>
      <c r="J257" s="250"/>
      <c r="K257" s="250"/>
      <c r="L257" s="92"/>
      <c r="M257" s="95"/>
      <c r="N257" s="96"/>
      <c r="O257" s="96"/>
      <c r="P257" s="96"/>
      <c r="Q257" s="96"/>
      <c r="R257" s="96"/>
      <c r="S257" s="96"/>
      <c r="T257" s="97"/>
      <c r="AT257" s="93" t="s">
        <v>127</v>
      </c>
      <c r="AU257" s="93" t="s">
        <v>85</v>
      </c>
      <c r="AV257" s="13" t="s">
        <v>87</v>
      </c>
      <c r="AW257" s="13" t="s">
        <v>33</v>
      </c>
      <c r="AX257" s="13" t="s">
        <v>85</v>
      </c>
      <c r="AY257" s="93" t="s">
        <v>120</v>
      </c>
    </row>
    <row r="258" spans="1:65" s="2" customFormat="1" ht="16.5" customHeight="1">
      <c r="A258" s="136"/>
      <c r="B258" s="137"/>
      <c r="C258" s="239" t="s">
        <v>440</v>
      </c>
      <c r="D258" s="239" t="s">
        <v>121</v>
      </c>
      <c r="E258" s="240" t="s">
        <v>441</v>
      </c>
      <c r="F258" s="241" t="s">
        <v>442</v>
      </c>
      <c r="G258" s="242" t="s">
        <v>168</v>
      </c>
      <c r="H258" s="243">
        <v>6</v>
      </c>
      <c r="I258" s="79">
        <v>0</v>
      </c>
      <c r="J258" s="244">
        <f>ROUND(I258*H258,2)</f>
        <v>0</v>
      </c>
      <c r="K258" s="241" t="s">
        <v>125</v>
      </c>
      <c r="L258" s="22"/>
      <c r="M258" s="80" t="s">
        <v>1</v>
      </c>
      <c r="N258" s="81" t="s">
        <v>42</v>
      </c>
      <c r="O258" s="32"/>
      <c r="P258" s="82">
        <f>O258*H258</f>
        <v>0</v>
      </c>
      <c r="Q258" s="82">
        <v>0</v>
      </c>
      <c r="R258" s="82">
        <f>Q258*H258</f>
        <v>0</v>
      </c>
      <c r="S258" s="82">
        <v>0</v>
      </c>
      <c r="T258" s="83">
        <f>S258*H258</f>
        <v>0</v>
      </c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R258" s="84" t="s">
        <v>119</v>
      </c>
      <c r="AT258" s="84" t="s">
        <v>121</v>
      </c>
      <c r="AU258" s="84" t="s">
        <v>85</v>
      </c>
      <c r="AY258" s="16" t="s">
        <v>120</v>
      </c>
      <c r="BE258" s="85">
        <f>IF(N258="základní",J258,0)</f>
        <v>0</v>
      </c>
      <c r="BF258" s="85">
        <f>IF(N258="snížená",J258,0)</f>
        <v>0</v>
      </c>
      <c r="BG258" s="85">
        <f>IF(N258="zákl. přenesená",J258,0)</f>
        <v>0</v>
      </c>
      <c r="BH258" s="85">
        <f>IF(N258="sníž. přenesená",J258,0)</f>
        <v>0</v>
      </c>
      <c r="BI258" s="85">
        <f>IF(N258="nulová",J258,0)</f>
        <v>0</v>
      </c>
      <c r="BJ258" s="16" t="s">
        <v>85</v>
      </c>
      <c r="BK258" s="85">
        <f>ROUND(I258*H258,2)</f>
        <v>0</v>
      </c>
      <c r="BL258" s="16" t="s">
        <v>119</v>
      </c>
      <c r="BM258" s="84" t="s">
        <v>443</v>
      </c>
    </row>
    <row r="259" spans="1:65" s="13" customFormat="1" ht="22.5">
      <c r="A259" s="250"/>
      <c r="B259" s="251"/>
      <c r="C259" s="250"/>
      <c r="D259" s="247" t="s">
        <v>127</v>
      </c>
      <c r="E259" s="252" t="s">
        <v>1</v>
      </c>
      <c r="F259" s="253" t="s">
        <v>444</v>
      </c>
      <c r="G259" s="250"/>
      <c r="H259" s="254">
        <v>6</v>
      </c>
      <c r="I259" s="94"/>
      <c r="J259" s="250"/>
      <c r="K259" s="250"/>
      <c r="L259" s="92"/>
      <c r="M259" s="95"/>
      <c r="N259" s="96"/>
      <c r="O259" s="96"/>
      <c r="P259" s="96"/>
      <c r="Q259" s="96"/>
      <c r="R259" s="96"/>
      <c r="S259" s="96"/>
      <c r="T259" s="97"/>
      <c r="AT259" s="93" t="s">
        <v>127</v>
      </c>
      <c r="AU259" s="93" t="s">
        <v>85</v>
      </c>
      <c r="AV259" s="13" t="s">
        <v>87</v>
      </c>
      <c r="AW259" s="13" t="s">
        <v>33</v>
      </c>
      <c r="AX259" s="13" t="s">
        <v>85</v>
      </c>
      <c r="AY259" s="93" t="s">
        <v>120</v>
      </c>
    </row>
    <row r="260" spans="1:65" s="2" customFormat="1" ht="16.5" customHeight="1">
      <c r="A260" s="136"/>
      <c r="B260" s="137"/>
      <c r="C260" s="239" t="s">
        <v>445</v>
      </c>
      <c r="D260" s="239" t="s">
        <v>121</v>
      </c>
      <c r="E260" s="240" t="s">
        <v>446</v>
      </c>
      <c r="F260" s="241" t="s">
        <v>447</v>
      </c>
      <c r="G260" s="242" t="s">
        <v>201</v>
      </c>
      <c r="H260" s="243">
        <v>1358.7860000000001</v>
      </c>
      <c r="I260" s="79">
        <v>0</v>
      </c>
      <c r="J260" s="244">
        <f>ROUND(I260*H260,2)</f>
        <v>0</v>
      </c>
      <c r="K260" s="241" t="s">
        <v>125</v>
      </c>
      <c r="L260" s="22"/>
      <c r="M260" s="80" t="s">
        <v>1</v>
      </c>
      <c r="N260" s="81" t="s">
        <v>42</v>
      </c>
      <c r="O260" s="32"/>
      <c r="P260" s="82">
        <f>O260*H260</f>
        <v>0</v>
      </c>
      <c r="Q260" s="82">
        <v>0</v>
      </c>
      <c r="R260" s="82">
        <f>Q260*H260</f>
        <v>0</v>
      </c>
      <c r="S260" s="82">
        <v>0.01</v>
      </c>
      <c r="T260" s="83">
        <f>S260*H260</f>
        <v>13.587860000000001</v>
      </c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R260" s="84" t="s">
        <v>119</v>
      </c>
      <c r="AT260" s="84" t="s">
        <v>121</v>
      </c>
      <c r="AU260" s="84" t="s">
        <v>85</v>
      </c>
      <c r="AY260" s="16" t="s">
        <v>120</v>
      </c>
      <c r="BE260" s="85">
        <f>IF(N260="základní",J260,0)</f>
        <v>0</v>
      </c>
      <c r="BF260" s="85">
        <f>IF(N260="snížená",J260,0)</f>
        <v>0</v>
      </c>
      <c r="BG260" s="85">
        <f>IF(N260="zákl. přenesená",J260,0)</f>
        <v>0</v>
      </c>
      <c r="BH260" s="85">
        <f>IF(N260="sníž. přenesená",J260,0)</f>
        <v>0</v>
      </c>
      <c r="BI260" s="85">
        <f>IF(N260="nulová",J260,0)</f>
        <v>0</v>
      </c>
      <c r="BJ260" s="16" t="s">
        <v>85</v>
      </c>
      <c r="BK260" s="85">
        <f>ROUND(I260*H260,2)</f>
        <v>0</v>
      </c>
      <c r="BL260" s="16" t="s">
        <v>119</v>
      </c>
      <c r="BM260" s="84" t="s">
        <v>448</v>
      </c>
    </row>
    <row r="261" spans="1:65" s="13" customFormat="1">
      <c r="A261" s="250"/>
      <c r="B261" s="251"/>
      <c r="C261" s="250"/>
      <c r="D261" s="247" t="s">
        <v>127</v>
      </c>
      <c r="E261" s="252" t="s">
        <v>1</v>
      </c>
      <c r="F261" s="253" t="s">
        <v>449</v>
      </c>
      <c r="G261" s="250"/>
      <c r="H261" s="254">
        <v>1782.5</v>
      </c>
      <c r="I261" s="94"/>
      <c r="J261" s="250"/>
      <c r="K261" s="250"/>
      <c r="L261" s="92"/>
      <c r="M261" s="95"/>
      <c r="N261" s="96"/>
      <c r="O261" s="96"/>
      <c r="P261" s="96"/>
      <c r="Q261" s="96"/>
      <c r="R261" s="96"/>
      <c r="S261" s="96"/>
      <c r="T261" s="97"/>
      <c r="AT261" s="93" t="s">
        <v>127</v>
      </c>
      <c r="AU261" s="93" t="s">
        <v>85</v>
      </c>
      <c r="AV261" s="13" t="s">
        <v>87</v>
      </c>
      <c r="AW261" s="13" t="s">
        <v>33</v>
      </c>
      <c r="AX261" s="13" t="s">
        <v>77</v>
      </c>
      <c r="AY261" s="93" t="s">
        <v>120</v>
      </c>
    </row>
    <row r="262" spans="1:65" s="13" customFormat="1">
      <c r="A262" s="250"/>
      <c r="B262" s="251"/>
      <c r="C262" s="250"/>
      <c r="D262" s="247" t="s">
        <v>127</v>
      </c>
      <c r="E262" s="252" t="s">
        <v>1</v>
      </c>
      <c r="F262" s="253" t="s">
        <v>412</v>
      </c>
      <c r="G262" s="250"/>
      <c r="H262" s="254">
        <v>158.256</v>
      </c>
      <c r="I262" s="94"/>
      <c r="J262" s="250"/>
      <c r="K262" s="250"/>
      <c r="L262" s="92"/>
      <c r="M262" s="95"/>
      <c r="N262" s="96"/>
      <c r="O262" s="96"/>
      <c r="P262" s="96"/>
      <c r="Q262" s="96"/>
      <c r="R262" s="96"/>
      <c r="S262" s="96"/>
      <c r="T262" s="97"/>
      <c r="AT262" s="93" t="s">
        <v>127</v>
      </c>
      <c r="AU262" s="93" t="s">
        <v>85</v>
      </c>
      <c r="AV262" s="13" t="s">
        <v>87</v>
      </c>
      <c r="AW262" s="13" t="s">
        <v>33</v>
      </c>
      <c r="AX262" s="13" t="s">
        <v>77</v>
      </c>
      <c r="AY262" s="93" t="s">
        <v>120</v>
      </c>
    </row>
    <row r="263" spans="1:65" s="13" customFormat="1">
      <c r="A263" s="250"/>
      <c r="B263" s="251"/>
      <c r="C263" s="250"/>
      <c r="D263" s="247" t="s">
        <v>127</v>
      </c>
      <c r="E263" s="252" t="s">
        <v>1</v>
      </c>
      <c r="F263" s="253" t="s">
        <v>413</v>
      </c>
      <c r="G263" s="250"/>
      <c r="H263" s="254">
        <v>28.5</v>
      </c>
      <c r="I263" s="94"/>
      <c r="J263" s="250"/>
      <c r="K263" s="250"/>
      <c r="L263" s="92"/>
      <c r="M263" s="95"/>
      <c r="N263" s="96"/>
      <c r="O263" s="96"/>
      <c r="P263" s="96"/>
      <c r="Q263" s="96"/>
      <c r="R263" s="96"/>
      <c r="S263" s="96"/>
      <c r="T263" s="97"/>
      <c r="AT263" s="93" t="s">
        <v>127</v>
      </c>
      <c r="AU263" s="93" t="s">
        <v>85</v>
      </c>
      <c r="AV263" s="13" t="s">
        <v>87</v>
      </c>
      <c r="AW263" s="13" t="s">
        <v>33</v>
      </c>
      <c r="AX263" s="13" t="s">
        <v>77</v>
      </c>
      <c r="AY263" s="93" t="s">
        <v>120</v>
      </c>
    </row>
    <row r="264" spans="1:65" s="13" customFormat="1">
      <c r="A264" s="250"/>
      <c r="B264" s="251"/>
      <c r="C264" s="250"/>
      <c r="D264" s="247" t="s">
        <v>127</v>
      </c>
      <c r="E264" s="252" t="s">
        <v>1</v>
      </c>
      <c r="F264" s="253" t="s">
        <v>397</v>
      </c>
      <c r="G264" s="250"/>
      <c r="H264" s="254">
        <v>-610.47</v>
      </c>
      <c r="I264" s="94"/>
      <c r="J264" s="250"/>
      <c r="K264" s="250"/>
      <c r="L264" s="92"/>
      <c r="M264" s="95"/>
      <c r="N264" s="96"/>
      <c r="O264" s="96"/>
      <c r="P264" s="96"/>
      <c r="Q264" s="96"/>
      <c r="R264" s="96"/>
      <c r="S264" s="96"/>
      <c r="T264" s="97"/>
      <c r="AT264" s="93" t="s">
        <v>127</v>
      </c>
      <c r="AU264" s="93" t="s">
        <v>85</v>
      </c>
      <c r="AV264" s="13" t="s">
        <v>87</v>
      </c>
      <c r="AW264" s="13" t="s">
        <v>33</v>
      </c>
      <c r="AX264" s="13" t="s">
        <v>77</v>
      </c>
      <c r="AY264" s="93" t="s">
        <v>120</v>
      </c>
    </row>
    <row r="265" spans="1:65" s="14" customFormat="1">
      <c r="A265" s="257"/>
      <c r="B265" s="258"/>
      <c r="C265" s="257"/>
      <c r="D265" s="247" t="s">
        <v>127</v>
      </c>
      <c r="E265" s="259" t="s">
        <v>1</v>
      </c>
      <c r="F265" s="260" t="s">
        <v>265</v>
      </c>
      <c r="G265" s="257"/>
      <c r="H265" s="261">
        <v>1358.7860000000001</v>
      </c>
      <c r="I265" s="103"/>
      <c r="J265" s="257"/>
      <c r="K265" s="257"/>
      <c r="L265" s="101"/>
      <c r="M265" s="104"/>
      <c r="N265" s="105"/>
      <c r="O265" s="105"/>
      <c r="P265" s="105"/>
      <c r="Q265" s="105"/>
      <c r="R265" s="105"/>
      <c r="S265" s="105"/>
      <c r="T265" s="106"/>
      <c r="AT265" s="102" t="s">
        <v>127</v>
      </c>
      <c r="AU265" s="102" t="s">
        <v>85</v>
      </c>
      <c r="AV265" s="14" t="s">
        <v>119</v>
      </c>
      <c r="AW265" s="14" t="s">
        <v>33</v>
      </c>
      <c r="AX265" s="14" t="s">
        <v>85</v>
      </c>
      <c r="AY265" s="102" t="s">
        <v>120</v>
      </c>
    </row>
    <row r="266" spans="1:65" s="2" customFormat="1" ht="16.5" customHeight="1">
      <c r="A266" s="136"/>
      <c r="B266" s="137"/>
      <c r="C266" s="239" t="s">
        <v>450</v>
      </c>
      <c r="D266" s="239" t="s">
        <v>121</v>
      </c>
      <c r="E266" s="240" t="s">
        <v>451</v>
      </c>
      <c r="F266" s="241" t="s">
        <v>452</v>
      </c>
      <c r="G266" s="242" t="s">
        <v>124</v>
      </c>
      <c r="H266" s="243">
        <v>7.5</v>
      </c>
      <c r="I266" s="79">
        <v>0</v>
      </c>
      <c r="J266" s="244">
        <f>ROUND(I266*H266,2)</f>
        <v>0</v>
      </c>
      <c r="K266" s="241" t="s">
        <v>125</v>
      </c>
      <c r="L266" s="22"/>
      <c r="M266" s="80" t="s">
        <v>1</v>
      </c>
      <c r="N266" s="81" t="s">
        <v>42</v>
      </c>
      <c r="O266" s="32"/>
      <c r="P266" s="82">
        <f>O266*H266</f>
        <v>0</v>
      </c>
      <c r="Q266" s="82">
        <v>0</v>
      </c>
      <c r="R266" s="82">
        <f>Q266*H266</f>
        <v>0</v>
      </c>
      <c r="S266" s="82">
        <v>1</v>
      </c>
      <c r="T266" s="83">
        <f>S266*H266</f>
        <v>7.5</v>
      </c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R266" s="84" t="s">
        <v>119</v>
      </c>
      <c r="AT266" s="84" t="s">
        <v>121</v>
      </c>
      <c r="AU266" s="84" t="s">
        <v>85</v>
      </c>
      <c r="AY266" s="16" t="s">
        <v>120</v>
      </c>
      <c r="BE266" s="85">
        <f>IF(N266="základní",J266,0)</f>
        <v>0</v>
      </c>
      <c r="BF266" s="85">
        <f>IF(N266="snížená",J266,0)</f>
        <v>0</v>
      </c>
      <c r="BG266" s="85">
        <f>IF(N266="zákl. přenesená",J266,0)</f>
        <v>0</v>
      </c>
      <c r="BH266" s="85">
        <f>IF(N266="sníž. přenesená",J266,0)</f>
        <v>0</v>
      </c>
      <c r="BI266" s="85">
        <f>IF(N266="nulová",J266,0)</f>
        <v>0</v>
      </c>
      <c r="BJ266" s="16" t="s">
        <v>85</v>
      </c>
      <c r="BK266" s="85">
        <f>ROUND(I266*H266,2)</f>
        <v>0</v>
      </c>
      <c r="BL266" s="16" t="s">
        <v>119</v>
      </c>
      <c r="BM266" s="84" t="s">
        <v>453</v>
      </c>
    </row>
    <row r="267" spans="1:65" s="12" customFormat="1">
      <c r="A267" s="245"/>
      <c r="B267" s="246"/>
      <c r="C267" s="245"/>
      <c r="D267" s="247" t="s">
        <v>127</v>
      </c>
      <c r="E267" s="248" t="s">
        <v>1</v>
      </c>
      <c r="F267" s="249" t="s">
        <v>474</v>
      </c>
      <c r="G267" s="245"/>
      <c r="H267" s="248" t="s">
        <v>1</v>
      </c>
      <c r="I267" s="88"/>
      <c r="J267" s="245"/>
      <c r="K267" s="245"/>
      <c r="L267" s="86"/>
      <c r="M267" s="89"/>
      <c r="N267" s="90"/>
      <c r="O267" s="90"/>
      <c r="P267" s="90"/>
      <c r="Q267" s="90"/>
      <c r="R267" s="90"/>
      <c r="S267" s="90"/>
      <c r="T267" s="91"/>
      <c r="AT267" s="87" t="s">
        <v>127</v>
      </c>
      <c r="AU267" s="87" t="s">
        <v>85</v>
      </c>
      <c r="AV267" s="12" t="s">
        <v>85</v>
      </c>
      <c r="AW267" s="12" t="s">
        <v>33</v>
      </c>
      <c r="AX267" s="12" t="s">
        <v>77</v>
      </c>
      <c r="AY267" s="87" t="s">
        <v>120</v>
      </c>
    </row>
    <row r="268" spans="1:65" s="13" customFormat="1">
      <c r="A268" s="250"/>
      <c r="B268" s="251"/>
      <c r="C268" s="250"/>
      <c r="D268" s="247" t="s">
        <v>127</v>
      </c>
      <c r="E268" s="252" t="s">
        <v>1</v>
      </c>
      <c r="F268" s="253" t="s">
        <v>454</v>
      </c>
      <c r="G268" s="250"/>
      <c r="H268" s="254">
        <v>7.5</v>
      </c>
      <c r="I268" s="94"/>
      <c r="J268" s="250"/>
      <c r="K268" s="250"/>
      <c r="L268" s="92"/>
      <c r="M268" s="95"/>
      <c r="N268" s="96"/>
      <c r="O268" s="96"/>
      <c r="P268" s="96"/>
      <c r="Q268" s="96"/>
      <c r="R268" s="96"/>
      <c r="S268" s="96"/>
      <c r="T268" s="97"/>
      <c r="AT268" s="93" t="s">
        <v>127</v>
      </c>
      <c r="AU268" s="93" t="s">
        <v>85</v>
      </c>
      <c r="AV268" s="13" t="s">
        <v>87</v>
      </c>
      <c r="AW268" s="13" t="s">
        <v>33</v>
      </c>
      <c r="AX268" s="13" t="s">
        <v>85</v>
      </c>
      <c r="AY268" s="93" t="s">
        <v>120</v>
      </c>
    </row>
    <row r="269" spans="1:65" s="2" customFormat="1" ht="16.5" customHeight="1">
      <c r="A269" s="136"/>
      <c r="B269" s="137"/>
      <c r="C269" s="239" t="s">
        <v>455</v>
      </c>
      <c r="D269" s="255" t="s">
        <v>121</v>
      </c>
      <c r="E269" s="240" t="s">
        <v>456</v>
      </c>
      <c r="F269" s="241" t="s">
        <v>457</v>
      </c>
      <c r="G269" s="242" t="s">
        <v>212</v>
      </c>
      <c r="H269" s="243">
        <v>47.5</v>
      </c>
      <c r="I269" s="79">
        <v>0</v>
      </c>
      <c r="J269" s="244">
        <f>ROUND(I269*H269,2)</f>
        <v>0</v>
      </c>
      <c r="K269" s="241" t="s">
        <v>125</v>
      </c>
      <c r="L269" s="22"/>
      <c r="M269" s="80" t="s">
        <v>1</v>
      </c>
      <c r="N269" s="81" t="s">
        <v>42</v>
      </c>
      <c r="O269" s="32"/>
      <c r="P269" s="82">
        <f>O269*H269</f>
        <v>0</v>
      </c>
      <c r="Q269" s="82">
        <v>0</v>
      </c>
      <c r="R269" s="82">
        <f>Q269*H269</f>
        <v>0</v>
      </c>
      <c r="S269" s="82">
        <v>2.5</v>
      </c>
      <c r="T269" s="83">
        <f>S269*H269</f>
        <v>118.75</v>
      </c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R269" s="84" t="s">
        <v>119</v>
      </c>
      <c r="AT269" s="84" t="s">
        <v>121</v>
      </c>
      <c r="AU269" s="84" t="s">
        <v>85</v>
      </c>
      <c r="AY269" s="16" t="s">
        <v>120</v>
      </c>
      <c r="BE269" s="85">
        <f>IF(N269="základní",J269,0)</f>
        <v>0</v>
      </c>
      <c r="BF269" s="85">
        <f>IF(N269="snížená",J269,0)</f>
        <v>0</v>
      </c>
      <c r="BG269" s="85">
        <f>IF(N269="zákl. přenesená",J269,0)</f>
        <v>0</v>
      </c>
      <c r="BH269" s="85">
        <f>IF(N269="sníž. přenesená",J269,0)</f>
        <v>0</v>
      </c>
      <c r="BI269" s="85">
        <f>IF(N269="nulová",J269,0)</f>
        <v>0</v>
      </c>
      <c r="BJ269" s="16" t="s">
        <v>85</v>
      </c>
      <c r="BK269" s="85">
        <f>ROUND(I269*H269,2)</f>
        <v>0</v>
      </c>
      <c r="BL269" s="16" t="s">
        <v>119</v>
      </c>
      <c r="BM269" s="84" t="s">
        <v>458</v>
      </c>
    </row>
    <row r="270" spans="1:65" s="12" customFormat="1">
      <c r="A270" s="245"/>
      <c r="B270" s="246"/>
      <c r="C270" s="245"/>
      <c r="D270" s="247" t="s">
        <v>127</v>
      </c>
      <c r="E270" s="248" t="s">
        <v>1</v>
      </c>
      <c r="F270" s="249" t="s">
        <v>128</v>
      </c>
      <c r="G270" s="245"/>
      <c r="H270" s="248" t="s">
        <v>1</v>
      </c>
      <c r="I270" s="88"/>
      <c r="J270" s="245"/>
      <c r="K270" s="245"/>
      <c r="L270" s="86"/>
      <c r="M270" s="89"/>
      <c r="N270" s="90"/>
      <c r="O270" s="90"/>
      <c r="P270" s="90"/>
      <c r="Q270" s="90"/>
      <c r="R270" s="90"/>
      <c r="S270" s="90"/>
      <c r="T270" s="91"/>
      <c r="AT270" s="87" t="s">
        <v>127</v>
      </c>
      <c r="AU270" s="87" t="s">
        <v>85</v>
      </c>
      <c r="AV270" s="12" t="s">
        <v>85</v>
      </c>
      <c r="AW270" s="12" t="s">
        <v>33</v>
      </c>
      <c r="AX270" s="12" t="s">
        <v>77</v>
      </c>
      <c r="AY270" s="87" t="s">
        <v>120</v>
      </c>
    </row>
    <row r="271" spans="1:65" s="13" customFormat="1">
      <c r="A271" s="250"/>
      <c r="B271" s="251"/>
      <c r="C271" s="250"/>
      <c r="D271" s="247" t="s">
        <v>127</v>
      </c>
      <c r="E271" s="252" t="s">
        <v>1</v>
      </c>
      <c r="F271" s="253" t="s">
        <v>459</v>
      </c>
      <c r="G271" s="250"/>
      <c r="H271" s="254">
        <v>46</v>
      </c>
      <c r="I271" s="94"/>
      <c r="J271" s="250"/>
      <c r="K271" s="250"/>
      <c r="L271" s="92"/>
      <c r="M271" s="95"/>
      <c r="N271" s="96"/>
      <c r="O271" s="96"/>
      <c r="P271" s="96"/>
      <c r="Q271" s="96"/>
      <c r="R271" s="96"/>
      <c r="S271" s="96"/>
      <c r="T271" s="97"/>
      <c r="AT271" s="93" t="s">
        <v>127</v>
      </c>
      <c r="AU271" s="93" t="s">
        <v>85</v>
      </c>
      <c r="AV271" s="13" t="s">
        <v>87</v>
      </c>
      <c r="AW271" s="13" t="s">
        <v>33</v>
      </c>
      <c r="AX271" s="13" t="s">
        <v>77</v>
      </c>
      <c r="AY271" s="93" t="s">
        <v>120</v>
      </c>
    </row>
    <row r="272" spans="1:65" s="13" customFormat="1">
      <c r="A272" s="250"/>
      <c r="B272" s="251"/>
      <c r="C272" s="250"/>
      <c r="D272" s="247" t="s">
        <v>127</v>
      </c>
      <c r="E272" s="252" t="s">
        <v>1</v>
      </c>
      <c r="F272" s="253" t="s">
        <v>460</v>
      </c>
      <c r="G272" s="250"/>
      <c r="H272" s="254">
        <v>1.5</v>
      </c>
      <c r="I272" s="94"/>
      <c r="J272" s="250"/>
      <c r="K272" s="250"/>
      <c r="L272" s="92"/>
      <c r="M272" s="95"/>
      <c r="N272" s="96"/>
      <c r="O272" s="96"/>
      <c r="P272" s="96"/>
      <c r="Q272" s="96"/>
      <c r="R272" s="96"/>
      <c r="S272" s="96"/>
      <c r="T272" s="97"/>
      <c r="AT272" s="93" t="s">
        <v>127</v>
      </c>
      <c r="AU272" s="93" t="s">
        <v>85</v>
      </c>
      <c r="AV272" s="13" t="s">
        <v>87</v>
      </c>
      <c r="AW272" s="13" t="s">
        <v>33</v>
      </c>
      <c r="AX272" s="13" t="s">
        <v>77</v>
      </c>
      <c r="AY272" s="93" t="s">
        <v>120</v>
      </c>
    </row>
    <row r="273" spans="1:65" s="14" customFormat="1">
      <c r="A273" s="257"/>
      <c r="B273" s="258"/>
      <c r="C273" s="257"/>
      <c r="D273" s="247" t="s">
        <v>127</v>
      </c>
      <c r="E273" s="259" t="s">
        <v>1</v>
      </c>
      <c r="F273" s="260" t="s">
        <v>265</v>
      </c>
      <c r="G273" s="257"/>
      <c r="H273" s="261">
        <v>47.5</v>
      </c>
      <c r="I273" s="103"/>
      <c r="J273" s="257"/>
      <c r="K273" s="257"/>
      <c r="L273" s="101"/>
      <c r="M273" s="104"/>
      <c r="N273" s="105"/>
      <c r="O273" s="105"/>
      <c r="P273" s="105"/>
      <c r="Q273" s="105"/>
      <c r="R273" s="105"/>
      <c r="S273" s="105"/>
      <c r="T273" s="106"/>
      <c r="AT273" s="102" t="s">
        <v>127</v>
      </c>
      <c r="AU273" s="102" t="s">
        <v>85</v>
      </c>
      <c r="AV273" s="14" t="s">
        <v>119</v>
      </c>
      <c r="AW273" s="14" t="s">
        <v>33</v>
      </c>
      <c r="AX273" s="14" t="s">
        <v>85</v>
      </c>
      <c r="AY273" s="102" t="s">
        <v>120</v>
      </c>
    </row>
    <row r="274" spans="1:65" s="2" customFormat="1" ht="16.5" customHeight="1">
      <c r="A274" s="136"/>
      <c r="B274" s="137"/>
      <c r="C274" s="239" t="s">
        <v>461</v>
      </c>
      <c r="D274" s="239" t="s">
        <v>121</v>
      </c>
      <c r="E274" s="240" t="s">
        <v>462</v>
      </c>
      <c r="F274" s="241" t="s">
        <v>463</v>
      </c>
      <c r="G274" s="242" t="s">
        <v>293</v>
      </c>
      <c r="H274" s="243">
        <v>30</v>
      </c>
      <c r="I274" s="79">
        <v>0</v>
      </c>
      <c r="J274" s="244">
        <f>ROUND(I274*H274,2)</f>
        <v>0</v>
      </c>
      <c r="K274" s="241" t="s">
        <v>125</v>
      </c>
      <c r="L274" s="22"/>
      <c r="M274" s="80" t="s">
        <v>1</v>
      </c>
      <c r="N274" s="81" t="s">
        <v>42</v>
      </c>
      <c r="O274" s="32"/>
      <c r="P274" s="82">
        <f>O274*H274</f>
        <v>0</v>
      </c>
      <c r="Q274" s="82">
        <v>0</v>
      </c>
      <c r="R274" s="82">
        <f>Q274*H274</f>
        <v>0</v>
      </c>
      <c r="S274" s="82">
        <v>0</v>
      </c>
      <c r="T274" s="83">
        <f>S274*H274</f>
        <v>0</v>
      </c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R274" s="84" t="s">
        <v>119</v>
      </c>
      <c r="AT274" s="84" t="s">
        <v>121</v>
      </c>
      <c r="AU274" s="84" t="s">
        <v>85</v>
      </c>
      <c r="AY274" s="16" t="s">
        <v>120</v>
      </c>
      <c r="BE274" s="85">
        <f>IF(N274="základní",J274,0)</f>
        <v>0</v>
      </c>
      <c r="BF274" s="85">
        <f>IF(N274="snížená",J274,0)</f>
        <v>0</v>
      </c>
      <c r="BG274" s="85">
        <f>IF(N274="zákl. přenesená",J274,0)</f>
        <v>0</v>
      </c>
      <c r="BH274" s="85">
        <f>IF(N274="sníž. přenesená",J274,0)</f>
        <v>0</v>
      </c>
      <c r="BI274" s="85">
        <f>IF(N274="nulová",J274,0)</f>
        <v>0</v>
      </c>
      <c r="BJ274" s="16" t="s">
        <v>85</v>
      </c>
      <c r="BK274" s="85">
        <f>ROUND(I274*H274,2)</f>
        <v>0</v>
      </c>
      <c r="BL274" s="16" t="s">
        <v>119</v>
      </c>
      <c r="BM274" s="84" t="s">
        <v>464</v>
      </c>
    </row>
    <row r="275" spans="1:65" s="13" customFormat="1">
      <c r="A275" s="250"/>
      <c r="B275" s="251"/>
      <c r="C275" s="250"/>
      <c r="D275" s="247" t="s">
        <v>127</v>
      </c>
      <c r="E275" s="252" t="s">
        <v>1</v>
      </c>
      <c r="F275" s="253" t="s">
        <v>439</v>
      </c>
      <c r="G275" s="250"/>
      <c r="H275" s="254">
        <v>30</v>
      </c>
      <c r="I275" s="94"/>
      <c r="J275" s="250"/>
      <c r="K275" s="250"/>
      <c r="L275" s="92"/>
      <c r="M275" s="95"/>
      <c r="N275" s="96"/>
      <c r="O275" s="96"/>
      <c r="P275" s="96"/>
      <c r="Q275" s="96"/>
      <c r="R275" s="96"/>
      <c r="S275" s="96"/>
      <c r="T275" s="97"/>
      <c r="AT275" s="93" t="s">
        <v>127</v>
      </c>
      <c r="AU275" s="93" t="s">
        <v>85</v>
      </c>
      <c r="AV275" s="13" t="s">
        <v>87</v>
      </c>
      <c r="AW275" s="13" t="s">
        <v>33</v>
      </c>
      <c r="AX275" s="13" t="s">
        <v>85</v>
      </c>
      <c r="AY275" s="93" t="s">
        <v>120</v>
      </c>
    </row>
    <row r="276" spans="1:65" s="2" customFormat="1" ht="16.5" customHeight="1">
      <c r="A276" s="136"/>
      <c r="B276" s="137"/>
      <c r="C276" s="239" t="s">
        <v>465</v>
      </c>
      <c r="D276" s="239" t="s">
        <v>121</v>
      </c>
      <c r="E276" s="240" t="s">
        <v>466</v>
      </c>
      <c r="F276" s="241" t="s">
        <v>467</v>
      </c>
      <c r="G276" s="242" t="s">
        <v>201</v>
      </c>
      <c r="H276" s="243">
        <v>1358.7860000000001</v>
      </c>
      <c r="I276" s="79">
        <v>0</v>
      </c>
      <c r="J276" s="244">
        <f>ROUND(I276*H276,2)</f>
        <v>0</v>
      </c>
      <c r="K276" s="241" t="s">
        <v>125</v>
      </c>
      <c r="L276" s="22"/>
      <c r="M276" s="80" t="s">
        <v>1</v>
      </c>
      <c r="N276" s="81" t="s">
        <v>42</v>
      </c>
      <c r="O276" s="32"/>
      <c r="P276" s="82">
        <f>O276*H276</f>
        <v>0</v>
      </c>
      <c r="Q276" s="82">
        <v>0</v>
      </c>
      <c r="R276" s="82">
        <f>Q276*H276</f>
        <v>0</v>
      </c>
      <c r="S276" s="82">
        <v>7.0000000000000007E-2</v>
      </c>
      <c r="T276" s="83">
        <f>S276*H276</f>
        <v>95.115020000000015</v>
      </c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R276" s="84" t="s">
        <v>119</v>
      </c>
      <c r="AT276" s="84" t="s">
        <v>121</v>
      </c>
      <c r="AU276" s="84" t="s">
        <v>85</v>
      </c>
      <c r="AY276" s="16" t="s">
        <v>120</v>
      </c>
      <c r="BE276" s="85">
        <f>IF(N276="základní",J276,0)</f>
        <v>0</v>
      </c>
      <c r="BF276" s="85">
        <f>IF(N276="snížená",J276,0)</f>
        <v>0</v>
      </c>
      <c r="BG276" s="85">
        <f>IF(N276="zákl. přenesená",J276,0)</f>
        <v>0</v>
      </c>
      <c r="BH276" s="85">
        <f>IF(N276="sníž. přenesená",J276,0)</f>
        <v>0</v>
      </c>
      <c r="BI276" s="85">
        <f>IF(N276="nulová",J276,0)</f>
        <v>0</v>
      </c>
      <c r="BJ276" s="16" t="s">
        <v>85</v>
      </c>
      <c r="BK276" s="85">
        <f>ROUND(I276*H276,2)</f>
        <v>0</v>
      </c>
      <c r="BL276" s="16" t="s">
        <v>119</v>
      </c>
      <c r="BM276" s="84" t="s">
        <v>468</v>
      </c>
    </row>
    <row r="277" spans="1:65" s="13" customFormat="1">
      <c r="A277" s="250"/>
      <c r="B277" s="251"/>
      <c r="C277" s="250"/>
      <c r="D277" s="247" t="s">
        <v>127</v>
      </c>
      <c r="E277" s="252" t="s">
        <v>1</v>
      </c>
      <c r="F277" s="253" t="s">
        <v>449</v>
      </c>
      <c r="G277" s="250"/>
      <c r="H277" s="254">
        <v>1782.5</v>
      </c>
      <c r="I277" s="94"/>
      <c r="J277" s="250"/>
      <c r="K277" s="250"/>
      <c r="L277" s="92"/>
      <c r="M277" s="95"/>
      <c r="N277" s="96"/>
      <c r="O277" s="96"/>
      <c r="P277" s="96"/>
      <c r="Q277" s="96"/>
      <c r="R277" s="96"/>
      <c r="S277" s="96"/>
      <c r="T277" s="97"/>
      <c r="AT277" s="93" t="s">
        <v>127</v>
      </c>
      <c r="AU277" s="93" t="s">
        <v>85</v>
      </c>
      <c r="AV277" s="13" t="s">
        <v>87</v>
      </c>
      <c r="AW277" s="13" t="s">
        <v>33</v>
      </c>
      <c r="AX277" s="13" t="s">
        <v>77</v>
      </c>
      <c r="AY277" s="93" t="s">
        <v>120</v>
      </c>
    </row>
    <row r="278" spans="1:65" s="13" customFormat="1">
      <c r="A278" s="250"/>
      <c r="B278" s="251"/>
      <c r="C278" s="250"/>
      <c r="D278" s="247" t="s">
        <v>127</v>
      </c>
      <c r="E278" s="252" t="s">
        <v>1</v>
      </c>
      <c r="F278" s="253" t="s">
        <v>412</v>
      </c>
      <c r="G278" s="250"/>
      <c r="H278" s="254">
        <v>158.256</v>
      </c>
      <c r="I278" s="94"/>
      <c r="J278" s="250"/>
      <c r="K278" s="250"/>
      <c r="L278" s="92"/>
      <c r="M278" s="95"/>
      <c r="N278" s="96"/>
      <c r="O278" s="96"/>
      <c r="P278" s="96"/>
      <c r="Q278" s="96"/>
      <c r="R278" s="96"/>
      <c r="S278" s="96"/>
      <c r="T278" s="97"/>
      <c r="AT278" s="93" t="s">
        <v>127</v>
      </c>
      <c r="AU278" s="93" t="s">
        <v>85</v>
      </c>
      <c r="AV278" s="13" t="s">
        <v>87</v>
      </c>
      <c r="AW278" s="13" t="s">
        <v>33</v>
      </c>
      <c r="AX278" s="13" t="s">
        <v>77</v>
      </c>
      <c r="AY278" s="93" t="s">
        <v>120</v>
      </c>
    </row>
    <row r="279" spans="1:65" s="13" customFormat="1">
      <c r="A279" s="250"/>
      <c r="B279" s="251"/>
      <c r="C279" s="250"/>
      <c r="D279" s="247" t="s">
        <v>127</v>
      </c>
      <c r="E279" s="252" t="s">
        <v>1</v>
      </c>
      <c r="F279" s="253" t="s">
        <v>413</v>
      </c>
      <c r="G279" s="250"/>
      <c r="H279" s="254">
        <v>28.5</v>
      </c>
      <c r="I279" s="94"/>
      <c r="J279" s="250"/>
      <c r="K279" s="250"/>
      <c r="L279" s="92"/>
      <c r="M279" s="95"/>
      <c r="N279" s="96"/>
      <c r="O279" s="96"/>
      <c r="P279" s="96"/>
      <c r="Q279" s="96"/>
      <c r="R279" s="96"/>
      <c r="S279" s="96"/>
      <c r="T279" s="97"/>
      <c r="AT279" s="93" t="s">
        <v>127</v>
      </c>
      <c r="AU279" s="93" t="s">
        <v>85</v>
      </c>
      <c r="AV279" s="13" t="s">
        <v>87</v>
      </c>
      <c r="AW279" s="13" t="s">
        <v>33</v>
      </c>
      <c r="AX279" s="13" t="s">
        <v>77</v>
      </c>
      <c r="AY279" s="93" t="s">
        <v>120</v>
      </c>
    </row>
    <row r="280" spans="1:65" s="13" customFormat="1">
      <c r="A280" s="250"/>
      <c r="B280" s="251"/>
      <c r="C280" s="250"/>
      <c r="D280" s="247" t="s">
        <v>127</v>
      </c>
      <c r="E280" s="252" t="s">
        <v>1</v>
      </c>
      <c r="F280" s="253" t="s">
        <v>397</v>
      </c>
      <c r="G280" s="250"/>
      <c r="H280" s="254">
        <v>-610.47</v>
      </c>
      <c r="I280" s="94"/>
      <c r="J280" s="250"/>
      <c r="K280" s="250"/>
      <c r="L280" s="92"/>
      <c r="M280" s="95"/>
      <c r="N280" s="96"/>
      <c r="O280" s="96"/>
      <c r="P280" s="96"/>
      <c r="Q280" s="96"/>
      <c r="R280" s="96"/>
      <c r="S280" s="96"/>
      <c r="T280" s="97"/>
      <c r="AT280" s="93" t="s">
        <v>127</v>
      </c>
      <c r="AU280" s="93" t="s">
        <v>85</v>
      </c>
      <c r="AV280" s="13" t="s">
        <v>87</v>
      </c>
      <c r="AW280" s="13" t="s">
        <v>33</v>
      </c>
      <c r="AX280" s="13" t="s">
        <v>77</v>
      </c>
      <c r="AY280" s="93" t="s">
        <v>120</v>
      </c>
    </row>
    <row r="281" spans="1:65" s="14" customFormat="1">
      <c r="A281" s="257"/>
      <c r="B281" s="258"/>
      <c r="C281" s="257"/>
      <c r="D281" s="247" t="s">
        <v>127</v>
      </c>
      <c r="E281" s="259" t="s">
        <v>1</v>
      </c>
      <c r="F281" s="260" t="s">
        <v>265</v>
      </c>
      <c r="G281" s="257"/>
      <c r="H281" s="261">
        <v>1358.7860000000001</v>
      </c>
      <c r="I281" s="103"/>
      <c r="J281" s="257"/>
      <c r="K281" s="257"/>
      <c r="L281" s="101"/>
      <c r="M281" s="104"/>
      <c r="N281" s="105"/>
      <c r="O281" s="105"/>
      <c r="P281" s="105"/>
      <c r="Q281" s="105"/>
      <c r="R281" s="105"/>
      <c r="S281" s="105"/>
      <c r="T281" s="106"/>
      <c r="AT281" s="102" t="s">
        <v>127</v>
      </c>
      <c r="AU281" s="102" t="s">
        <v>85</v>
      </c>
      <c r="AV281" s="14" t="s">
        <v>119</v>
      </c>
      <c r="AW281" s="14" t="s">
        <v>33</v>
      </c>
      <c r="AX281" s="14" t="s">
        <v>85</v>
      </c>
      <c r="AY281" s="102" t="s">
        <v>120</v>
      </c>
    </row>
    <row r="282" spans="1:65" s="2" customFormat="1" ht="16.5" customHeight="1">
      <c r="A282" s="136"/>
      <c r="B282" s="137"/>
      <c r="C282" s="239" t="s">
        <v>469</v>
      </c>
      <c r="D282" s="239" t="s">
        <v>121</v>
      </c>
      <c r="E282" s="240" t="s">
        <v>470</v>
      </c>
      <c r="F282" s="241" t="s">
        <v>471</v>
      </c>
      <c r="G282" s="242" t="s">
        <v>201</v>
      </c>
      <c r="H282" s="243">
        <v>805</v>
      </c>
      <c r="I282" s="79">
        <v>0</v>
      </c>
      <c r="J282" s="244">
        <f>ROUND(I282*H282,2)</f>
        <v>0</v>
      </c>
      <c r="K282" s="241" t="s">
        <v>125</v>
      </c>
      <c r="L282" s="22"/>
      <c r="M282" s="80" t="s">
        <v>1</v>
      </c>
      <c r="N282" s="81" t="s">
        <v>42</v>
      </c>
      <c r="O282" s="32"/>
      <c r="P282" s="82">
        <f>O282*H282</f>
        <v>0</v>
      </c>
      <c r="Q282" s="82">
        <v>0</v>
      </c>
      <c r="R282" s="82">
        <f>Q282*H282</f>
        <v>0</v>
      </c>
      <c r="S282" s="82">
        <v>0.01</v>
      </c>
      <c r="T282" s="83">
        <f>S282*H282</f>
        <v>8.0500000000000007</v>
      </c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R282" s="84" t="s">
        <v>119</v>
      </c>
      <c r="AT282" s="84" t="s">
        <v>121</v>
      </c>
      <c r="AU282" s="84" t="s">
        <v>85</v>
      </c>
      <c r="AY282" s="16" t="s">
        <v>120</v>
      </c>
      <c r="BE282" s="85">
        <f>IF(N282="základní",J282,0)</f>
        <v>0</v>
      </c>
      <c r="BF282" s="85">
        <f>IF(N282="snížená",J282,0)</f>
        <v>0</v>
      </c>
      <c r="BG282" s="85">
        <f>IF(N282="zákl. přenesená",J282,0)</f>
        <v>0</v>
      </c>
      <c r="BH282" s="85">
        <f>IF(N282="sníž. přenesená",J282,0)</f>
        <v>0</v>
      </c>
      <c r="BI282" s="85">
        <f>IF(N282="nulová",J282,0)</f>
        <v>0</v>
      </c>
      <c r="BJ282" s="16" t="s">
        <v>85</v>
      </c>
      <c r="BK282" s="85">
        <f>ROUND(I282*H282,2)</f>
        <v>0</v>
      </c>
      <c r="BL282" s="16" t="s">
        <v>119</v>
      </c>
      <c r="BM282" s="84" t="s">
        <v>472</v>
      </c>
    </row>
    <row r="283" spans="1:65" s="12" customFormat="1">
      <c r="A283" s="245"/>
      <c r="B283" s="246"/>
      <c r="C283" s="245"/>
      <c r="D283" s="247" t="s">
        <v>127</v>
      </c>
      <c r="E283" s="248" t="s">
        <v>1</v>
      </c>
      <c r="F283" s="249" t="s">
        <v>128</v>
      </c>
      <c r="G283" s="245"/>
      <c r="H283" s="248" t="s">
        <v>1</v>
      </c>
      <c r="I283" s="245"/>
      <c r="J283" s="245"/>
      <c r="K283" s="245"/>
      <c r="L283" s="86"/>
      <c r="M283" s="89"/>
      <c r="N283" s="90"/>
      <c r="O283" s="90"/>
      <c r="P283" s="90"/>
      <c r="Q283" s="90"/>
      <c r="R283" s="90"/>
      <c r="S283" s="90"/>
      <c r="T283" s="91"/>
      <c r="AT283" s="87" t="s">
        <v>127</v>
      </c>
      <c r="AU283" s="87" t="s">
        <v>85</v>
      </c>
      <c r="AV283" s="12" t="s">
        <v>85</v>
      </c>
      <c r="AW283" s="12" t="s">
        <v>33</v>
      </c>
      <c r="AX283" s="12" t="s">
        <v>77</v>
      </c>
      <c r="AY283" s="87" t="s">
        <v>120</v>
      </c>
    </row>
    <row r="284" spans="1:65" s="13" customFormat="1">
      <c r="A284" s="250"/>
      <c r="B284" s="251"/>
      <c r="C284" s="250"/>
      <c r="D284" s="247" t="s">
        <v>127</v>
      </c>
      <c r="E284" s="252" t="s">
        <v>1</v>
      </c>
      <c r="F284" s="253" t="s">
        <v>473</v>
      </c>
      <c r="G284" s="250"/>
      <c r="H284" s="254">
        <v>805</v>
      </c>
      <c r="I284" s="250"/>
      <c r="J284" s="250"/>
      <c r="K284" s="250"/>
      <c r="L284" s="92"/>
      <c r="M284" s="98"/>
      <c r="N284" s="99"/>
      <c r="O284" s="99"/>
      <c r="P284" s="99"/>
      <c r="Q284" s="99"/>
      <c r="R284" s="99"/>
      <c r="S284" s="99"/>
      <c r="T284" s="100"/>
      <c r="AT284" s="93" t="s">
        <v>127</v>
      </c>
      <c r="AU284" s="93" t="s">
        <v>85</v>
      </c>
      <c r="AV284" s="13" t="s">
        <v>87</v>
      </c>
      <c r="AW284" s="13" t="s">
        <v>33</v>
      </c>
      <c r="AX284" s="13" t="s">
        <v>85</v>
      </c>
      <c r="AY284" s="93" t="s">
        <v>120</v>
      </c>
    </row>
    <row r="285" spans="1:65" s="2" customFormat="1" ht="6.95" customHeight="1">
      <c r="A285" s="136"/>
      <c r="B285" s="162"/>
      <c r="C285" s="163"/>
      <c r="D285" s="163"/>
      <c r="E285" s="163"/>
      <c r="F285" s="163"/>
      <c r="G285" s="163"/>
      <c r="H285" s="163"/>
      <c r="I285" s="163"/>
      <c r="J285" s="163"/>
      <c r="K285" s="163"/>
      <c r="L285" s="22"/>
      <c r="M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</row>
  </sheetData>
  <sheetProtection password="D62F" sheet="1" objects="1" scenarios="1"/>
  <autoFilter ref="C126:K284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0078740157483" right="0.39370078740157483" top="0.59055118110236227" bottom="0.98425196850393704" header="0.39370078740157483" footer="0.39370078740157483"/>
  <pageSetup paperSize="9" scale="83" fitToHeight="100" orientation="landscape" r:id="rId1"/>
  <headerFooter>
    <oddFooter>&amp;L&amp;F
&amp;A&amp;C21.01.2020
Stránkování 2-ZAD  &amp;P/&amp;N</oddFooter>
  </headerFooter>
  <rowBreaks count="4" manualBreakCount="4">
    <brk id="141" min="2" max="10" man="1"/>
    <brk id="178" min="2" max="10" man="1"/>
    <brk id="214" min="2" max="10" man="1"/>
    <brk id="247" min="2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zakázky</vt:lpstr>
      <vt:lpstr>SO 001 - Příprava území</vt:lpstr>
      <vt:lpstr>SO 201 - Most M1</vt:lpstr>
      <vt:lpstr>'Rekapitulace zakázky'!Názvy_tisku</vt:lpstr>
      <vt:lpstr>'SO 001 - Příprava území'!Názvy_tisku</vt:lpstr>
      <vt:lpstr>'SO 201 - Most M1'!Názvy_tisku</vt:lpstr>
      <vt:lpstr>'Rekapitulace zakázky'!Oblast_tisku</vt:lpstr>
      <vt:lpstr>'SO 001 - Příprava území'!Oblast_tisku</vt:lpstr>
      <vt:lpstr>'SO 201 - Most M1'!Oblast_tisku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023 2020_01_21jk 2-ZAD SIR-MOST-M1-SAFARI XLS</dc:title>
  <dc:subject>023 2020_01_21jk 2-ZAD SIR-MOST-M1-SAFARI XLS</dc:subject>
  <dc:creator/>
  <cp:keywords>023 2020_01_21jk 2-ZAD SIR-MOST-M1-SAFARI XLS</cp:keywords>
  <cp:lastModifiedBy>uzivatel</cp:lastModifiedBy>
  <cp:lastPrinted>2020-01-21T14:37:34Z</cp:lastPrinted>
  <dcterms:created xsi:type="dcterms:W3CDTF">2020-01-21T13:59:42Z</dcterms:created>
  <dcterms:modified xsi:type="dcterms:W3CDTF">2020-01-29T13:11:19Z</dcterms:modified>
</cp:coreProperties>
</file>